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BaslaSatir">'Sayfa1'!$A$16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'Sayfa1'!$A$15</definedName>
    <definedName name="_xlnm.Print_Titles" localSheetId="0">'Sayfa1'!$A:$A</definedName>
  </definedNames>
  <calcPr fullCalcOnLoad="1"/>
</workbook>
</file>

<file path=xl/sharedStrings.xml><?xml version="1.0" encoding="utf-8"?>
<sst xmlns="http://schemas.openxmlformats.org/spreadsheetml/2006/main" count="173" uniqueCount="49">
  <si>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</si>
  <si>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</si>
  <si>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</si>
  <si>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</si>
  <si>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</si>
  <si>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</si>
  <si>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</si>
  <si>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</si>
  <si>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</si>
  <si>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TEMMUZ GERÇEKLEŞME</t>
  </si>
  <si>
    <t>AĞUSTOS GERÇEKLEŞME</t>
  </si>
  <si>
    <t>EYLÜL GERÇEKLEŞME</t>
  </si>
  <si>
    <t>EKİM GERÇEKLEŞME</t>
  </si>
  <si>
    <t>KASIM GERÇEKLEŞME</t>
  </si>
  <si>
    <t>ARALIK GERÇEKLEŞME</t>
  </si>
  <si>
    <t>OCAK-ARALIK                               GERÇEKLEŞME TOPLAMI</t>
  </si>
  <si>
    <t>ARTIŞ ORANI *           (%)</t>
  </si>
  <si>
    <t>OCAK-ARALIK                              GERÇEK. ORANI ** (%)</t>
  </si>
  <si>
    <t>Yıl:</t>
  </si>
  <si>
    <t>Kurum Ad:</t>
  </si>
  <si>
    <t>BÜTÇE GELİRLERİNİN GELİŞİMİ</t>
  </si>
  <si>
    <t>BÜTÇE GELİRLERİ TOPLAMI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</si>
  <si>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</si>
  <si>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</si>
  <si>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</si>
  <si>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</si>
  <si>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</si>
  <si>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</si>
  <si>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</si>
  <si>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</si>
  <si>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</si>
  <si>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</si>
  <si>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</si>
  <si>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0477</t>
  </si>
  <si>
    <t>ÇANKIRI KARATEKİN ÜNİVERSİTESİ</t>
  </si>
  <si>
    <t>03 - Teşebbüs ve Mülkiyet Gelirleri</t>
  </si>
  <si>
    <t>03.1 - Mal ve Hizmet Satış Gelirleri</t>
  </si>
  <si>
    <t>03.5 - Kurumlar Karları</t>
  </si>
  <si>
    <t>03.6 - Kira Gelirleri</t>
  </si>
  <si>
    <t>04 - Alınan Bağış ve Yardımlar ile Özel Gelirler</t>
  </si>
  <si>
    <t>04.2 - Merkezi Yönetim Bütçesine Dahil İdarelerden Alınan Bağış ve Yardımlar</t>
  </si>
  <si>
    <t>04.5 - Proje Yardımları</t>
  </si>
  <si>
    <t>05 - Diğer Gelirler</t>
  </si>
  <si>
    <t>05.1 - Faiz Gelirleri</t>
  </si>
  <si>
    <t>05.2 - Kişi ve Kurumlardan Alınan Paylar</t>
  </si>
  <si>
    <t>05.3 - Para Cezaları</t>
  </si>
  <si>
    <t>05.9 - Diğer Çeşitli Gelirler</t>
  </si>
  <si>
    <t>06 - Sermaye Gelirleri</t>
  </si>
  <si>
    <t>06.2 - Taşınır Satış Gelirleri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</si>
</sst>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14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60" applyFont="1" applyAlignment="1">
      <alignment vertical="center"/>
      <protection/>
    </xf>
    <xf numFmtId="1" fontId="5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3" fontId="7" fillId="0" borderId="0" xfId="60" applyNumberFormat="1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left" vertical="center"/>
      <protection/>
    </xf>
    <xf numFmtId="1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29"/>
  <sheetViews>
    <sheetView tabSelected="1" zoomScale="85" zoomScaleNormal="85" zoomScalePageLayoutView="0" workbookViewId="0" topLeftCell="A10">
      <selection activeCell="A15" sqref="A15"/>
    </sheetView>
  </sheetViews>
  <sheetFormatPr defaultColWidth="9.00390625" defaultRowHeight="13.5" customHeight="1"/>
  <cols>
    <col min="1" max="1" width="59.625" style="1" bestFit="1" customWidth="1"/>
    <col min="2" max="2" width="13.75390625" style="2" bestFit="1" customWidth="1"/>
    <col min="3" max="3" width="12.375" style="2" bestFit="1" customWidth="1"/>
    <col min="4" max="5" width="20.75390625" style="2" customWidth="1"/>
    <col min="6" max="7" width="20.75390625" style="2" hidden="1" customWidth="1"/>
    <col min="8" max="9" width="20.75390625" style="2" customWidth="1"/>
    <col min="10" max="11" width="20.75390625" style="2" hidden="1" customWidth="1"/>
    <col min="12" max="13" width="20.75390625" style="2" customWidth="1"/>
    <col min="14" max="15" width="20.75390625" style="2" hidden="1" customWidth="1"/>
    <col min="16" max="17" width="20.75390625" style="2" customWidth="1"/>
    <col min="18" max="19" width="20.75390625" style="2" hidden="1" customWidth="1"/>
    <col min="20" max="21" width="20.75390625" style="2" customWidth="1"/>
    <col min="22" max="23" width="20.75390625" style="1" hidden="1" customWidth="1"/>
    <col min="24" max="25" width="20.75390625" style="1" customWidth="1"/>
    <col min="26" max="27" width="20.75390625" style="2" hidden="1" customWidth="1"/>
    <col min="28" max="29" width="20.75390625" style="2" customWidth="1"/>
    <col min="30" max="31" width="20.75390625" style="2" hidden="1" customWidth="1"/>
    <col min="32" max="33" width="20.75390625" style="2" customWidth="1"/>
    <col min="34" max="35" width="20.75390625" style="1" hidden="1" customWidth="1"/>
    <col min="36" max="37" width="20.75390625" style="1" customWidth="1"/>
    <col min="38" max="39" width="20.75390625" style="2" hidden="1" customWidth="1"/>
    <col min="40" max="41" width="20.75390625" style="2" customWidth="1"/>
    <col min="42" max="43" width="20.75390625" style="2" hidden="1" customWidth="1"/>
    <col min="44" max="45" width="20.75390625" style="2" customWidth="1"/>
    <col min="46" max="47" width="20.75390625" style="1" hidden="1" customWidth="1"/>
    <col min="48" max="51" width="20.75390625" style="1" customWidth="1"/>
    <col min="52" max="52" width="7.375" style="1" bestFit="1" customWidth="1"/>
    <col min="53" max="53" width="7.25390625" style="1" bestFit="1" customWidth="1"/>
    <col min="54" max="54" width="8.75390625" style="1" bestFit="1" customWidth="1"/>
    <col min="55" max="55" width="14.125" style="1" bestFit="1" customWidth="1"/>
    <col min="56" max="56" width="9.125" style="1" bestFit="1" customWidth="1"/>
    <col min="57" max="16384" width="9.125" style="1" customWidth="1"/>
  </cols>
  <sheetData>
    <row r="1" ht="15" customHeight="1" hidden="1" thickBot="1"/>
    <row r="2" spans="1:55" ht="15" customHeight="1" hidden="1" thickBot="1">
      <c r="A2" s="3" t="s">
        <v>21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f>IF(F2=0,0,F2-D2)</f>
        <v>0</v>
      </c>
      <c r="I2" s="4">
        <f>IF(G2=0,0,G2-E2)</f>
        <v>0</v>
      </c>
      <c r="J2" s="4">
        <v>0</v>
      </c>
      <c r="K2" s="4">
        <v>0</v>
      </c>
      <c r="L2" s="4">
        <f>IF(J2=0,0,J2-F2)</f>
        <v>0</v>
      </c>
      <c r="M2" s="4">
        <f>IF(K2=0,0,K2-G2)</f>
        <v>0</v>
      </c>
      <c r="N2" s="4">
        <v>0</v>
      </c>
      <c r="O2" s="4">
        <v>0</v>
      </c>
      <c r="P2" s="4">
        <f>IF(N2=0,0,N2-J2)</f>
        <v>0</v>
      </c>
      <c r="Q2" s="4">
        <f>IF(O2=0,0,O2-K2)</f>
        <v>0</v>
      </c>
      <c r="R2" s="4">
        <v>0</v>
      </c>
      <c r="S2" s="4">
        <v>0</v>
      </c>
      <c r="T2" s="4">
        <f>IF(R2=0,0,R2-N2)</f>
        <v>0</v>
      </c>
      <c r="U2" s="4">
        <f>IF(S2=0,0,S2-O2)</f>
        <v>0</v>
      </c>
      <c r="V2" s="4">
        <v>0</v>
      </c>
      <c r="W2" s="4">
        <v>0</v>
      </c>
      <c r="X2" s="4">
        <f>IF(V2=0,0,V2-R2)</f>
        <v>0</v>
      </c>
      <c r="Y2" s="4">
        <f>IF(W2=0,0,W2-S2)</f>
        <v>0</v>
      </c>
      <c r="Z2" s="4">
        <v>0</v>
      </c>
      <c r="AA2" s="4">
        <v>0</v>
      </c>
      <c r="AB2" s="4">
        <f>IF(Z2=0,0,Z2-V2)</f>
        <v>0</v>
      </c>
      <c r="AC2" s="4">
        <f>IF(AA2=0,0,AA2-W2)</f>
        <v>0</v>
      </c>
      <c r="AD2" s="4">
        <v>0</v>
      </c>
      <c r="AE2" s="4">
        <v>0</v>
      </c>
      <c r="AF2" s="4">
        <f>IF(AD2=0,0,AD2-Z2)</f>
        <v>0</v>
      </c>
      <c r="AG2" s="4">
        <f>IF(AE2=0,0,AE2-AA2)</f>
        <v>0</v>
      </c>
      <c r="AH2" s="4">
        <v>0</v>
      </c>
      <c r="AI2" s="4">
        <v>0</v>
      </c>
      <c r="AJ2" s="4">
        <f>IF(AH2=0,0,AH2-AD2)</f>
        <v>0</v>
      </c>
      <c r="AK2" s="4">
        <f>IF(AI2=0,0,AI2-AE2)</f>
        <v>0</v>
      </c>
      <c r="AL2" s="4">
        <v>0</v>
      </c>
      <c r="AM2" s="4">
        <v>0</v>
      </c>
      <c r="AN2" s="4">
        <f>IF(AL2=0,0,AL2-AH2)</f>
        <v>0</v>
      </c>
      <c r="AO2" s="4">
        <f>IF(AM2=0,0,AM2-AI2)</f>
        <v>0</v>
      </c>
      <c r="AP2" s="4">
        <v>0</v>
      </c>
      <c r="AQ2" s="4">
        <v>0</v>
      </c>
      <c r="AR2" s="4">
        <f>IF(AP2=0,0,AP2-AL2)</f>
        <v>0</v>
      </c>
      <c r="AS2" s="4">
        <f>IF(AQ2=0,0,AQ2-AM2)</f>
        <v>0</v>
      </c>
      <c r="AT2" s="4">
        <v>0</v>
      </c>
      <c r="AU2" s="4">
        <v>0</v>
      </c>
      <c r="AV2" s="4">
        <f>IF(AT2=0,0,AT2-AP2)</f>
        <v>0</v>
      </c>
      <c r="AW2" s="4">
        <f>IF(AU2=0,0,AU2-AQ2)</f>
        <v>0</v>
      </c>
      <c r="AX2" s="4">
        <f>D2+H2+L2+P2+T2+X2+AB2+AF2+AJ2+AN2+AR2+AV2</f>
        <v>0</v>
      </c>
      <c r="AY2" s="4">
        <f>E2+I2+M2+Q2+U2+Y2+AC2+AG2+AK2+AO2+AS2+AW2</f>
        <v>0</v>
      </c>
      <c r="AZ2" s="5">
        <f>IF(AY2=0,0,IF(AX2=0,0,(AY2-AX2)/AX2*100))</f>
        <v>0</v>
      </c>
      <c r="BA2" s="5">
        <f>IF(AX2=0,0,IF(B2=0,0,AX2/B2*100))</f>
        <v>0</v>
      </c>
      <c r="BB2" s="5">
        <f>IF(AY2=0,0,IF(C2=0,0,AY2/C2*100))</f>
        <v>0</v>
      </c>
      <c r="BC2" s="4">
        <v>0</v>
      </c>
    </row>
    <row r="3" ht="12.75" customHeight="1" hidden="1" thickBot="1"/>
    <row r="4" spans="1:55" ht="12" hidden="1" thickBot="1">
      <c r="A4" s="6"/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f>IF(F4=0,0,F4-D4)</f>
        <v>0</v>
      </c>
      <c r="I4" s="7">
        <f>IF(G4=0,0,G4-E4)</f>
        <v>0</v>
      </c>
      <c r="J4" s="7">
        <v>0</v>
      </c>
      <c r="K4" s="7">
        <v>0</v>
      </c>
      <c r="L4" s="7">
        <f>IF(J4=0,0,J4-F4)</f>
        <v>0</v>
      </c>
      <c r="M4" s="7">
        <f>IF(K4=0,0,K4-G4)</f>
        <v>0</v>
      </c>
      <c r="N4" s="7">
        <v>0</v>
      </c>
      <c r="O4" s="7">
        <v>0</v>
      </c>
      <c r="P4" s="7">
        <f>IF(N4=0,0,N4-J4)</f>
        <v>0</v>
      </c>
      <c r="Q4" s="7">
        <f>IF(O4=0,0,O4-K4)</f>
        <v>0</v>
      </c>
      <c r="R4" s="7">
        <v>0</v>
      </c>
      <c r="S4" s="7">
        <v>0</v>
      </c>
      <c r="T4" s="7">
        <f>IF(R4=0,0,R4-N4)</f>
        <v>0</v>
      </c>
      <c r="U4" s="7">
        <f>IF(S4=0,0,S4-O4)</f>
        <v>0</v>
      </c>
      <c r="V4" s="7">
        <v>0</v>
      </c>
      <c r="W4" s="7">
        <v>0</v>
      </c>
      <c r="X4" s="7">
        <f>IF(V4=0,0,V4-R4)</f>
        <v>0</v>
      </c>
      <c r="Y4" s="7">
        <f>IF(W4=0,0,W4-S4)</f>
        <v>0</v>
      </c>
      <c r="Z4" s="7">
        <v>0</v>
      </c>
      <c r="AA4" s="7">
        <v>0</v>
      </c>
      <c r="AB4" s="7">
        <f>IF(Z4=0,0,Z4-V4)</f>
        <v>0</v>
      </c>
      <c r="AC4" s="7">
        <f>IF(AA4=0,0,AA4-W4)</f>
        <v>0</v>
      </c>
      <c r="AD4" s="7">
        <v>0</v>
      </c>
      <c r="AE4" s="7">
        <v>0</v>
      </c>
      <c r="AF4" s="7">
        <f>IF(AD4=0,0,AD4-Z4)</f>
        <v>0</v>
      </c>
      <c r="AG4" s="7">
        <f>IF(AE4=0,0,AE4-AA4)</f>
        <v>0</v>
      </c>
      <c r="AH4" s="7">
        <v>0</v>
      </c>
      <c r="AI4" s="7">
        <v>0</v>
      </c>
      <c r="AJ4" s="7">
        <f>IF(AH4=0,0,AH4-AD4)</f>
        <v>0</v>
      </c>
      <c r="AK4" s="7">
        <f>IF(AI4=0,0,AI4-AE4)</f>
        <v>0</v>
      </c>
      <c r="AL4" s="7">
        <v>0</v>
      </c>
      <c r="AM4" s="7">
        <v>0</v>
      </c>
      <c r="AN4" s="7">
        <f>IF(AL4=0,0,AL4-AH4)</f>
        <v>0</v>
      </c>
      <c r="AO4" s="7">
        <f>IF(AM4=0,0,AM4-AI4)</f>
        <v>0</v>
      </c>
      <c r="AP4" s="7">
        <v>0</v>
      </c>
      <c r="AQ4" s="7">
        <v>0</v>
      </c>
      <c r="AR4" s="7">
        <f>IF(AP4=0,0,AP4-AL4)</f>
        <v>0</v>
      </c>
      <c r="AS4" s="7">
        <f>IF(AQ4=0,0,AQ4-AM4)</f>
        <v>0</v>
      </c>
      <c r="AT4" s="7">
        <v>0</v>
      </c>
      <c r="AU4" s="7">
        <v>0</v>
      </c>
      <c r="AV4" s="7">
        <f>IF(AT4=0,0,AT4-AP4)</f>
        <v>0</v>
      </c>
      <c r="AW4" s="7">
        <f>IF(AU4=0,0,AU4-AQ4)</f>
        <v>0</v>
      </c>
      <c r="AX4" s="7">
        <f>D4+H4+L4+P4+T4+X4+AB4+AF4+AJ4+AN4+AR4+AV4</f>
        <v>0</v>
      </c>
      <c r="AY4" s="7">
        <f>E4+I4+M4+Q4+U4+Y4+AC4+AG4+AK4+AO4+AS4+AW4</f>
        <v>0</v>
      </c>
      <c r="AZ4" s="8">
        <f>IF(AY4=0,0,IF(AX4=0,0,(AY4-AX4)/AX4*100))</f>
        <v>0</v>
      </c>
      <c r="BA4" s="8">
        <f>IF(AX4=0,0,IF(B4=0,0,AX4/B4*100))</f>
        <v>0</v>
      </c>
      <c r="BB4" s="8">
        <f>IF(AY4=0,0,IF(C4=0,0,AY4/C4*100))</f>
        <v>0</v>
      </c>
      <c r="BC4" s="7">
        <v>0</v>
      </c>
    </row>
    <row r="5" ht="13.5" customHeight="1" hidden="1"/>
    <row r="6" spans="1:45" ht="15.75" customHeight="1" hidden="1">
      <c r="A6" s="9" t="s">
        <v>18</v>
      </c>
      <c r="B6" s="10">
        <v>2023</v>
      </c>
      <c r="C6" s="11" t="s">
        <v>0</v>
      </c>
      <c r="D6" s="11" t="s">
        <v>0</v>
      </c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9" t="s">
        <v>0</v>
      </c>
      <c r="X6" s="9" t="s">
        <v>0</v>
      </c>
      <c r="Z6" s="1"/>
      <c r="AA6" s="1"/>
      <c r="AB6" s="1"/>
      <c r="AC6" s="1"/>
      <c r="AD6" s="1"/>
      <c r="AE6" s="1"/>
      <c r="AF6" s="1"/>
      <c r="AG6" s="1"/>
      <c r="AL6" s="1"/>
      <c r="AM6" s="1"/>
      <c r="AN6" s="1"/>
      <c r="AO6" s="1"/>
      <c r="AP6" s="1"/>
      <c r="AQ6" s="1"/>
      <c r="AR6" s="1"/>
      <c r="AS6" s="1"/>
    </row>
    <row r="7" spans="1:45" ht="11.25" hidden="1">
      <c r="A7" s="12" t="s">
        <v>2</v>
      </c>
      <c r="B7" s="13" t="s">
        <v>33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3" t="s">
        <v>0</v>
      </c>
      <c r="X7" s="13" t="s">
        <v>0</v>
      </c>
      <c r="Z7" s="1"/>
      <c r="AA7" s="1"/>
      <c r="AB7" s="1"/>
      <c r="AC7" s="1"/>
      <c r="AD7" s="1"/>
      <c r="AE7" s="1"/>
      <c r="AF7" s="1"/>
      <c r="AG7" s="1"/>
      <c r="AL7" s="1"/>
      <c r="AM7" s="1"/>
      <c r="AN7" s="1"/>
      <c r="AO7" s="1"/>
      <c r="AP7" s="1"/>
      <c r="AQ7" s="1"/>
      <c r="AR7" s="1"/>
      <c r="AS7" s="1"/>
    </row>
    <row r="8" spans="1:45" ht="11.25" hidden="1">
      <c r="A8" s="1" t="s">
        <v>19</v>
      </c>
      <c r="B8" s="2" t="s">
        <v>34</v>
      </c>
      <c r="Z8" s="1"/>
      <c r="AA8" s="1"/>
      <c r="AB8" s="1"/>
      <c r="AC8" s="1"/>
      <c r="AD8" s="1"/>
      <c r="AE8" s="1"/>
      <c r="AF8" s="1"/>
      <c r="AG8" s="1"/>
      <c r="AL8" s="1"/>
      <c r="AM8" s="1"/>
      <c r="AN8" s="1"/>
      <c r="AO8" s="1"/>
      <c r="AP8" s="1"/>
      <c r="AQ8" s="1"/>
      <c r="AR8" s="1"/>
      <c r="AS8" s="1"/>
    </row>
    <row r="9" ht="13.5" customHeight="1" hidden="1"/>
    <row r="10" spans="1:55" ht="16.5" customHeight="1">
      <c r="A10" s="14" t="s">
        <v>0</v>
      </c>
      <c r="B10" s="23" t="s">
        <v>20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1" s="18" customFormat="1" ht="16.5" customHeight="1">
      <c r="A11" s="15" t="s">
        <v>1</v>
      </c>
      <c r="B11" s="16">
        <f>ButceYil</f>
        <v>2023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 t="s">
        <v>0</v>
      </c>
      <c r="W11" s="17" t="s">
        <v>0</v>
      </c>
      <c r="X11" s="17" t="s">
        <v>0</v>
      </c>
      <c r="Y11" s="17" t="s">
        <v>0</v>
      </c>
      <c r="Z11" s="17"/>
      <c r="AA11" s="17"/>
      <c r="AB11" s="17"/>
      <c r="AC11" s="17"/>
      <c r="AD11" s="17"/>
      <c r="AE11" s="17"/>
      <c r="AF11" s="17"/>
      <c r="AG11" s="17"/>
      <c r="AH11" s="17" t="s">
        <v>0</v>
      </c>
      <c r="AI11" s="17" t="s">
        <v>0</v>
      </c>
      <c r="AJ11" s="17" t="s">
        <v>0</v>
      </c>
      <c r="AK11" s="17" t="s">
        <v>0</v>
      </c>
      <c r="AL11" s="17"/>
      <c r="AM11" s="17"/>
      <c r="AN11" s="17"/>
      <c r="AO11" s="17"/>
      <c r="AP11" s="17"/>
      <c r="AQ11" s="17"/>
      <c r="AR11" s="17"/>
      <c r="AS11" s="17"/>
      <c r="AT11" s="17" t="s">
        <v>0</v>
      </c>
      <c r="AU11" s="17" t="s">
        <v>0</v>
      </c>
      <c r="AV11" s="17" t="s">
        <v>0</v>
      </c>
      <c r="AW11" s="17" t="s">
        <v>0</v>
      </c>
      <c r="AX11" s="17" t="s">
        <v>0</v>
      </c>
      <c r="AY11" s="17" t="s">
        <v>0</v>
      </c>
    </row>
    <row r="12" spans="1:49" s="18" customFormat="1" ht="17.25" customHeight="1" thickBot="1">
      <c r="A12" s="19" t="s">
        <v>2</v>
      </c>
      <c r="B12" s="24" t="str">
        <f>KurAd</f>
        <v>ÇANKIRI KARATEKİN ÜNİVERSİTESİ</v>
      </c>
      <c r="C12" s="24" t="s">
        <v>0</v>
      </c>
      <c r="D12" s="24" t="s">
        <v>0</v>
      </c>
      <c r="E12" s="24" t="s">
        <v>0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4" t="s">
        <v>0</v>
      </c>
      <c r="L12" s="24" t="s">
        <v>0</v>
      </c>
      <c r="M12" s="24" t="s">
        <v>0</v>
      </c>
      <c r="N12" s="24" t="s">
        <v>0</v>
      </c>
      <c r="O12" s="24" t="s">
        <v>0</v>
      </c>
      <c r="P12" s="24" t="s">
        <v>0</v>
      </c>
      <c r="Q12" s="24" t="s">
        <v>0</v>
      </c>
      <c r="R12" s="17"/>
      <c r="S12" s="17"/>
      <c r="T12" s="17"/>
      <c r="U12" s="17"/>
      <c r="V12" s="17" t="s">
        <v>0</v>
      </c>
      <c r="W12" s="17" t="s">
        <v>0</v>
      </c>
      <c r="X12" s="17" t="s">
        <v>0</v>
      </c>
      <c r="Y12" s="17" t="s">
        <v>0</v>
      </c>
      <c r="Z12" s="17" t="s">
        <v>0</v>
      </c>
      <c r="AA12" s="17" t="s">
        <v>0</v>
      </c>
      <c r="AB12" s="17" t="s">
        <v>0</v>
      </c>
      <c r="AC12" s="17" t="s">
        <v>0</v>
      </c>
      <c r="AD12" s="17"/>
      <c r="AE12" s="17"/>
      <c r="AF12" s="17"/>
      <c r="AG12" s="17"/>
      <c r="AH12" s="17" t="s">
        <v>0</v>
      </c>
      <c r="AI12" s="17" t="s">
        <v>0</v>
      </c>
      <c r="AJ12" s="17" t="s">
        <v>0</v>
      </c>
      <c r="AK12" s="17" t="s">
        <v>0</v>
      </c>
      <c r="AL12" s="17" t="s">
        <v>0</v>
      </c>
      <c r="AM12" s="17" t="s">
        <v>0</v>
      </c>
      <c r="AN12" s="17" t="s">
        <v>0</v>
      </c>
      <c r="AO12" s="17" t="s">
        <v>0</v>
      </c>
      <c r="AP12" s="17"/>
      <c r="AQ12" s="17"/>
      <c r="AR12" s="17"/>
      <c r="AS12" s="17"/>
      <c r="AT12" s="17" t="s">
        <v>0</v>
      </c>
      <c r="AU12" s="17" t="s">
        <v>0</v>
      </c>
      <c r="AV12" s="17" t="s">
        <v>0</v>
      </c>
      <c r="AW12" s="17" t="s">
        <v>0</v>
      </c>
    </row>
    <row r="13" spans="1:55" s="18" customFormat="1" ht="33.75" customHeight="1">
      <c r="A13" s="25" t="s">
        <v>0</v>
      </c>
      <c r="B13" s="21" t="str">
        <f>ButceYil-1&amp;" "&amp;"GERÇEKLEŞME TOPLAMI"</f>
        <v>2022 GERÇEKLEŞME TOPLAMI</v>
      </c>
      <c r="C13" s="21" t="str">
        <f>ButceYil&amp;" "&amp;"BAŞLANGIÇ ÖDENEĞİ"</f>
        <v>2023 BAŞLANGIÇ ÖDENEĞİ</v>
      </c>
      <c r="D13" s="21" t="s">
        <v>3</v>
      </c>
      <c r="E13" s="21" t="s">
        <v>0</v>
      </c>
      <c r="F13" s="21" t="s">
        <v>22</v>
      </c>
      <c r="G13" s="21" t="s">
        <v>0</v>
      </c>
      <c r="H13" s="21" t="s">
        <v>4</v>
      </c>
      <c r="I13" s="21" t="s">
        <v>0</v>
      </c>
      <c r="J13" s="21" t="s">
        <v>23</v>
      </c>
      <c r="K13" s="21" t="s">
        <v>0</v>
      </c>
      <c r="L13" s="21" t="s">
        <v>5</v>
      </c>
      <c r="M13" s="21" t="s">
        <v>0</v>
      </c>
      <c r="N13" s="21" t="s">
        <v>24</v>
      </c>
      <c r="O13" s="21" t="s">
        <v>0</v>
      </c>
      <c r="P13" s="21" t="s">
        <v>6</v>
      </c>
      <c r="Q13" s="21" t="s">
        <v>0</v>
      </c>
      <c r="R13" s="21" t="s">
        <v>25</v>
      </c>
      <c r="S13" s="21" t="s">
        <v>0</v>
      </c>
      <c r="T13" s="21" t="s">
        <v>7</v>
      </c>
      <c r="U13" s="21" t="s">
        <v>0</v>
      </c>
      <c r="V13" s="21" t="s">
        <v>26</v>
      </c>
      <c r="W13" s="21" t="s">
        <v>0</v>
      </c>
      <c r="X13" s="21" t="s">
        <v>8</v>
      </c>
      <c r="Y13" s="21" t="s">
        <v>0</v>
      </c>
      <c r="Z13" s="21" t="s">
        <v>27</v>
      </c>
      <c r="AA13" s="21" t="s">
        <v>0</v>
      </c>
      <c r="AB13" s="21" t="s">
        <v>9</v>
      </c>
      <c r="AC13" s="21" t="s">
        <v>0</v>
      </c>
      <c r="AD13" s="21" t="s">
        <v>28</v>
      </c>
      <c r="AE13" s="21" t="s">
        <v>0</v>
      </c>
      <c r="AF13" s="21" t="s">
        <v>10</v>
      </c>
      <c r="AG13" s="21" t="s">
        <v>0</v>
      </c>
      <c r="AH13" s="21" t="s">
        <v>29</v>
      </c>
      <c r="AI13" s="21" t="s">
        <v>0</v>
      </c>
      <c r="AJ13" s="21" t="s">
        <v>11</v>
      </c>
      <c r="AK13" s="21" t="s">
        <v>0</v>
      </c>
      <c r="AL13" s="21" t="s">
        <v>30</v>
      </c>
      <c r="AM13" s="21" t="s">
        <v>0</v>
      </c>
      <c r="AN13" s="21" t="s">
        <v>12</v>
      </c>
      <c r="AO13" s="21" t="s">
        <v>0</v>
      </c>
      <c r="AP13" s="21" t="s">
        <v>31</v>
      </c>
      <c r="AQ13" s="21" t="s">
        <v>0</v>
      </c>
      <c r="AR13" s="21" t="s">
        <v>13</v>
      </c>
      <c r="AS13" s="21" t="s">
        <v>0</v>
      </c>
      <c r="AT13" s="21" t="s">
        <v>32</v>
      </c>
      <c r="AU13" s="21" t="s">
        <v>0</v>
      </c>
      <c r="AV13" s="21" t="s">
        <v>14</v>
      </c>
      <c r="AW13" s="21" t="s">
        <v>0</v>
      </c>
      <c r="AX13" s="21" t="s">
        <v>15</v>
      </c>
      <c r="AY13" s="21" t="s">
        <v>0</v>
      </c>
      <c r="AZ13" s="21" t="s">
        <v>16</v>
      </c>
      <c r="BA13" s="21" t="s">
        <v>17</v>
      </c>
      <c r="BB13" s="21" t="s">
        <v>0</v>
      </c>
      <c r="BC13" s="21" t="str">
        <f>ButceYil&amp;" "&amp;"YILSONU GERÇEKLEŞME TAHMİNİ"</f>
        <v>2023 YILSONU GERÇEKLEŞME TAHMİNİ</v>
      </c>
    </row>
    <row r="14" spans="1:55" s="18" customFormat="1" ht="16.5" customHeight="1" thickBot="1">
      <c r="A14" s="26" t="s">
        <v>0</v>
      </c>
      <c r="B14" s="22" t="s">
        <v>0</v>
      </c>
      <c r="C14" s="22" t="s">
        <v>0</v>
      </c>
      <c r="D14" s="20">
        <f>ButceYil-1</f>
        <v>2022</v>
      </c>
      <c r="E14" s="20">
        <f>ButceYil</f>
        <v>2023</v>
      </c>
      <c r="F14" s="20">
        <f>ButceYil-1</f>
        <v>2022</v>
      </c>
      <c r="G14" s="20">
        <f>ButceYil</f>
        <v>2023</v>
      </c>
      <c r="H14" s="20">
        <f>ButceYil-1</f>
        <v>2022</v>
      </c>
      <c r="I14" s="20">
        <f>ButceYil</f>
        <v>2023</v>
      </c>
      <c r="J14" s="20">
        <f>ButceYil-1</f>
        <v>2022</v>
      </c>
      <c r="K14" s="20">
        <f>ButceYil</f>
        <v>2023</v>
      </c>
      <c r="L14" s="20">
        <f>ButceYil-1</f>
        <v>2022</v>
      </c>
      <c r="M14" s="20">
        <f>ButceYil</f>
        <v>2023</v>
      </c>
      <c r="N14" s="20">
        <f>ButceYil-1</f>
        <v>2022</v>
      </c>
      <c r="O14" s="20">
        <f>ButceYil</f>
        <v>2023</v>
      </c>
      <c r="P14" s="20">
        <f>ButceYil-1</f>
        <v>2022</v>
      </c>
      <c r="Q14" s="20">
        <f>ButceYil</f>
        <v>2023</v>
      </c>
      <c r="R14" s="20">
        <f>ButceYil-1</f>
        <v>2022</v>
      </c>
      <c r="S14" s="20">
        <f>ButceYil</f>
        <v>2023</v>
      </c>
      <c r="T14" s="20">
        <f>ButceYil-1</f>
        <v>2022</v>
      </c>
      <c r="U14" s="20">
        <f>ButceYil</f>
        <v>2023</v>
      </c>
      <c r="V14" s="20">
        <f>ButceYil-1</f>
        <v>2022</v>
      </c>
      <c r="W14" s="20">
        <f>ButceYil</f>
        <v>2023</v>
      </c>
      <c r="X14" s="20">
        <f>ButceYil-1</f>
        <v>2022</v>
      </c>
      <c r="Y14" s="20">
        <f>ButceYil</f>
        <v>2023</v>
      </c>
      <c r="Z14" s="20">
        <f>ButceYil-1</f>
        <v>2022</v>
      </c>
      <c r="AA14" s="20">
        <f>ButceYil</f>
        <v>2023</v>
      </c>
      <c r="AB14" s="20">
        <f>ButceYil-1</f>
        <v>2022</v>
      </c>
      <c r="AC14" s="20">
        <f>ButceYil</f>
        <v>2023</v>
      </c>
      <c r="AD14" s="20">
        <f>ButceYil-1</f>
        <v>2022</v>
      </c>
      <c r="AE14" s="20">
        <f>ButceYil</f>
        <v>2023</v>
      </c>
      <c r="AF14" s="20">
        <f>ButceYil-1</f>
        <v>2022</v>
      </c>
      <c r="AG14" s="20">
        <f>ButceYil</f>
        <v>2023</v>
      </c>
      <c r="AH14" s="20">
        <f>ButceYil-1</f>
        <v>2022</v>
      </c>
      <c r="AI14" s="20">
        <f>ButceYil</f>
        <v>2023</v>
      </c>
      <c r="AJ14" s="20">
        <f>ButceYil-1</f>
        <v>2022</v>
      </c>
      <c r="AK14" s="20">
        <f>ButceYil</f>
        <v>2023</v>
      </c>
      <c r="AL14" s="20">
        <f>ButceYil-1</f>
        <v>2022</v>
      </c>
      <c r="AM14" s="20">
        <f>ButceYil</f>
        <v>2023</v>
      </c>
      <c r="AN14" s="20">
        <f>ButceYil-1</f>
        <v>2022</v>
      </c>
      <c r="AO14" s="20">
        <f>ButceYil</f>
        <v>2023</v>
      </c>
      <c r="AP14" s="20">
        <f>ButceYil-1</f>
        <v>2022</v>
      </c>
      <c r="AQ14" s="20">
        <f>ButceYil</f>
        <v>2023</v>
      </c>
      <c r="AR14" s="20">
        <f>ButceYil-1</f>
        <v>2022</v>
      </c>
      <c r="AS14" s="20">
        <f>ButceYil</f>
        <v>2023</v>
      </c>
      <c r="AT14" s="20">
        <f>ButceYil-1</f>
        <v>2022</v>
      </c>
      <c r="AU14" s="20">
        <f>ButceYil</f>
        <v>2023</v>
      </c>
      <c r="AV14" s="20">
        <f>ButceYil-1</f>
        <v>2022</v>
      </c>
      <c r="AW14" s="20">
        <f>ButceYil</f>
        <v>2023</v>
      </c>
      <c r="AX14" s="20">
        <f>ButceYil-1</f>
        <v>2022</v>
      </c>
      <c r="AY14" s="20">
        <f>ButceYil</f>
        <v>2023</v>
      </c>
      <c r="AZ14" s="22" t="s">
        <v>0</v>
      </c>
      <c r="BA14" s="20">
        <f>ButceYil-1</f>
        <v>2022</v>
      </c>
      <c r="BB14" s="20">
        <f>ButceYil</f>
        <v>2023</v>
      </c>
      <c r="BC14" s="22" t="s">
        <v>0</v>
      </c>
    </row>
    <row r="15" spans="1:55" ht="24.75" customHeight="1">
      <c r="A15" s="3" t="s">
        <v>21</v>
      </c>
      <c r="B15" s="4">
        <v>378925554.9499999</v>
      </c>
      <c r="C15" s="4">
        <v>575043000</v>
      </c>
      <c r="D15" s="4">
        <v>23234474.71</v>
      </c>
      <c r="E15" s="4">
        <v>48409455.09</v>
      </c>
      <c r="F15" s="4">
        <v>46516922.28</v>
      </c>
      <c r="G15" s="4">
        <v>91257789.73</v>
      </c>
      <c r="H15" s="4">
        <f aca="true" t="shared" si="0" ref="H15:H29">IF(F15=0,0,F15-D15)</f>
        <v>23282447.57</v>
      </c>
      <c r="I15" s="4">
        <f aca="true" t="shared" si="1" ref="I15:I29">IF(G15=0,0,G15-E15)</f>
        <v>42848334.64</v>
      </c>
      <c r="J15" s="4">
        <v>71180837.82000001</v>
      </c>
      <c r="K15" s="4">
        <v>143991545.12</v>
      </c>
      <c r="L15" s="4">
        <f aca="true" t="shared" si="2" ref="L15:L29">IF(J15=0,0,J15-F15)</f>
        <v>24663915.540000007</v>
      </c>
      <c r="M15" s="4">
        <f aca="true" t="shared" si="3" ref="M15:M29">IF(K15=0,0,K15-G15)</f>
        <v>52733755.39</v>
      </c>
      <c r="N15" s="4">
        <v>105732633.57</v>
      </c>
      <c r="O15" s="4">
        <v>185898602.42</v>
      </c>
      <c r="P15" s="4">
        <f aca="true" t="shared" si="4" ref="P15:P29">IF(N15=0,0,N15-J15)</f>
        <v>34551795.749999985</v>
      </c>
      <c r="Q15" s="4">
        <f aca="true" t="shared" si="5" ref="Q15:Q29">IF(O15=0,0,O15-K15)</f>
        <v>41907057.29999998</v>
      </c>
      <c r="R15" s="4">
        <v>128168855.00999999</v>
      </c>
      <c r="S15" s="4">
        <v>232270523.92000002</v>
      </c>
      <c r="T15" s="4">
        <f aca="true" t="shared" si="6" ref="T15:T29">IF(R15=0,0,R15-N15)</f>
        <v>22436221.439999998</v>
      </c>
      <c r="U15" s="4">
        <f aca="true" t="shared" si="7" ref="U15:U29">IF(S15=0,0,S15-O15)</f>
        <v>46371921.50000003</v>
      </c>
      <c r="V15" s="4">
        <v>143067349.38</v>
      </c>
      <c r="W15" s="4">
        <v>276877804.65999997</v>
      </c>
      <c r="X15" s="4">
        <f aca="true" t="shared" si="8" ref="X15:X29">IF(V15=0,0,V15-R15)</f>
        <v>14898494.370000005</v>
      </c>
      <c r="Y15" s="4">
        <f aca="true" t="shared" si="9" ref="Y15:Y29">IF(W15=0,0,W15-S15)</f>
        <v>44607280.73999995</v>
      </c>
      <c r="Z15" s="4">
        <v>171040767.7</v>
      </c>
      <c r="AA15" s="4">
        <v>361247264.21000004</v>
      </c>
      <c r="AB15" s="4">
        <f aca="true" t="shared" si="10" ref="AB15:AB29">IF(Z15=0,0,Z15-V15)</f>
        <v>27973418.319999993</v>
      </c>
      <c r="AC15" s="4">
        <f aca="true" t="shared" si="11" ref="AC15:AC29">IF(AA15=0,0,AA15-W15)</f>
        <v>84369459.55000007</v>
      </c>
      <c r="AD15" s="4">
        <v>206154887.69</v>
      </c>
      <c r="AE15" s="4">
        <v>365364397.71000004</v>
      </c>
      <c r="AF15" s="4">
        <f aca="true" t="shared" si="12" ref="AF15:AF29">IF(AD15=0,0,AD15-Z15)</f>
        <v>35114119.99000001</v>
      </c>
      <c r="AG15" s="4">
        <f aca="true" t="shared" si="13" ref="AG15:AG29">IF(AE15=0,0,AE15-AA15)</f>
        <v>4117133.5</v>
      </c>
      <c r="AH15" s="4">
        <v>239979246.94</v>
      </c>
      <c r="AI15" s="4">
        <v>0</v>
      </c>
      <c r="AJ15" s="4">
        <f aca="true" t="shared" si="14" ref="AJ15:AJ29">IF(AH15=0,0,AH15-AD15)</f>
        <v>33824359.25</v>
      </c>
      <c r="AK15" s="4">
        <f aca="true" t="shared" si="15" ref="AK15:AK29">IF(AI15=0,0,AI15-AE15)</f>
        <v>0</v>
      </c>
      <c r="AL15" s="4">
        <v>0</v>
      </c>
      <c r="AM15" s="4">
        <v>0</v>
      </c>
      <c r="AN15" s="4">
        <f aca="true" t="shared" si="16" ref="AN15:AN29">IF(AL15=0,0,AL15-AH15)</f>
        <v>0</v>
      </c>
      <c r="AO15" s="4">
        <f aca="true" t="shared" si="17" ref="AO15:AO29">IF(AM15=0,0,AM15-AI15)</f>
        <v>0</v>
      </c>
      <c r="AP15" s="4">
        <v>336919545.38</v>
      </c>
      <c r="AQ15" s="4">
        <v>0</v>
      </c>
      <c r="AR15" s="4">
        <f aca="true" t="shared" si="18" ref="AR15:AR29">IF(AP15=0,0,AP15-AL15)</f>
        <v>336919545.38</v>
      </c>
      <c r="AS15" s="4">
        <f aca="true" t="shared" si="19" ref="AS15:AS29">IF(AQ15=0,0,AQ15-AM15)</f>
        <v>0</v>
      </c>
      <c r="AT15" s="4">
        <v>378925554.9499999</v>
      </c>
      <c r="AU15" s="4">
        <v>0</v>
      </c>
      <c r="AV15" s="4">
        <f aca="true" t="shared" si="20" ref="AV15:AV29">IF(AT15=0,0,AT15-AP15)</f>
        <v>42006009.56999993</v>
      </c>
      <c r="AW15" s="4">
        <f aca="true" t="shared" si="21" ref="AW15:AW29">IF(AU15=0,0,AU15-AQ15)</f>
        <v>0</v>
      </c>
      <c r="AX15" s="4">
        <f aca="true" t="shared" si="22" ref="AX15:AX29">D15+H15+L15+P15+T15+X15+AB15+AF15+AJ15+AN15+AR15+AV15</f>
        <v>618904801.8899999</v>
      </c>
      <c r="AY15" s="4">
        <f aca="true" t="shared" si="23" ref="AY15:AY29">E15+I15+M15+Q15+U15+Y15+AC15+AG15+AK15+AO15+AS15+AW15</f>
        <v>365364397.71000004</v>
      </c>
      <c r="AZ15" s="5">
        <f aca="true" t="shared" si="24" ref="AZ15:AZ29">IF(AY15=0,0,IF(AX15=0,0,(AY15-AX15)/AX15*100))</f>
        <v>-40.96597787022219</v>
      </c>
      <c r="BA15" s="5">
        <f aca="true" t="shared" si="25" ref="BA15:BA29">IF(AX15=0,0,IF(B15=0,0,AX15/B15*100))</f>
        <v>163.33150240333242</v>
      </c>
      <c r="BB15" s="5">
        <f aca="true" t="shared" si="26" ref="BB15:BB29">IF(AY15=0,0,IF(C15=0,0,AY15/C15*100))</f>
        <v>63.536882930493896</v>
      </c>
      <c r="BC15" s="4">
        <v>0</v>
      </c>
    </row>
    <row r="16" spans="1:55" ht="24.75" customHeight="1">
      <c r="A16" s="3" t="s">
        <v>35</v>
      </c>
      <c r="B16" s="4">
        <v>29171698.84</v>
      </c>
      <c r="C16" s="4">
        <v>8514000</v>
      </c>
      <c r="D16" s="4">
        <v>1519857.46</v>
      </c>
      <c r="E16" s="4">
        <v>2024509.07</v>
      </c>
      <c r="F16" s="4">
        <v>1623360.11</v>
      </c>
      <c r="G16" s="4">
        <v>2208595.25</v>
      </c>
      <c r="H16" s="4">
        <f t="shared" si="0"/>
        <v>103502.65000000014</v>
      </c>
      <c r="I16" s="4">
        <f t="shared" si="1"/>
        <v>184086.17999999993</v>
      </c>
      <c r="J16" s="4">
        <v>1612212.31</v>
      </c>
      <c r="K16" s="4">
        <v>15375500.91</v>
      </c>
      <c r="L16" s="4">
        <f t="shared" si="2"/>
        <v>-11147.800000000047</v>
      </c>
      <c r="M16" s="4">
        <f t="shared" si="3"/>
        <v>13166905.66</v>
      </c>
      <c r="N16" s="4">
        <v>8473896.32</v>
      </c>
      <c r="O16" s="4">
        <v>15298806.48</v>
      </c>
      <c r="P16" s="4">
        <f t="shared" si="4"/>
        <v>6861684.01</v>
      </c>
      <c r="Q16" s="4">
        <f t="shared" si="5"/>
        <v>-76694.4299999997</v>
      </c>
      <c r="R16" s="4">
        <v>8483844.49</v>
      </c>
      <c r="S16" s="4">
        <v>15378661.459999999</v>
      </c>
      <c r="T16" s="4">
        <f t="shared" si="6"/>
        <v>9948.169999999925</v>
      </c>
      <c r="U16" s="4">
        <f t="shared" si="7"/>
        <v>79854.97999999858</v>
      </c>
      <c r="V16" s="4">
        <v>8531500.91</v>
      </c>
      <c r="W16" s="4">
        <v>15377027.95</v>
      </c>
      <c r="X16" s="4">
        <f t="shared" si="8"/>
        <v>47656.419999999925</v>
      </c>
      <c r="Y16" s="4">
        <f t="shared" si="9"/>
        <v>-1633.5099999997765</v>
      </c>
      <c r="Z16" s="4">
        <v>8539989.729999999</v>
      </c>
      <c r="AA16" s="4">
        <v>15386336.17</v>
      </c>
      <c r="AB16" s="4">
        <f t="shared" si="10"/>
        <v>8488.819999998435</v>
      </c>
      <c r="AC16" s="4">
        <f t="shared" si="11"/>
        <v>9308.22000000067</v>
      </c>
      <c r="AD16" s="4">
        <v>8547626.62</v>
      </c>
      <c r="AE16" s="4">
        <v>15362613.67</v>
      </c>
      <c r="AF16" s="4">
        <f t="shared" si="12"/>
        <v>7636.890000000596</v>
      </c>
      <c r="AG16" s="4">
        <f t="shared" si="13"/>
        <v>-23722.5</v>
      </c>
      <c r="AH16" s="4">
        <v>9893028.75</v>
      </c>
      <c r="AI16" s="4">
        <v>0</v>
      </c>
      <c r="AJ16" s="4">
        <f t="shared" si="14"/>
        <v>1345402.1300000008</v>
      </c>
      <c r="AK16" s="4">
        <f t="shared" si="15"/>
        <v>0</v>
      </c>
      <c r="AL16" s="4">
        <v>0</v>
      </c>
      <c r="AM16" s="4">
        <v>0</v>
      </c>
      <c r="AN16" s="4">
        <f t="shared" si="16"/>
        <v>0</v>
      </c>
      <c r="AO16" s="4">
        <f t="shared" si="17"/>
        <v>0</v>
      </c>
      <c r="AP16" s="4">
        <v>28566438.220000003</v>
      </c>
      <c r="AQ16" s="4">
        <v>0</v>
      </c>
      <c r="AR16" s="4">
        <f t="shared" si="18"/>
        <v>28566438.220000003</v>
      </c>
      <c r="AS16" s="4">
        <f t="shared" si="19"/>
        <v>0</v>
      </c>
      <c r="AT16" s="4">
        <v>29171698.84</v>
      </c>
      <c r="AU16" s="4">
        <v>0</v>
      </c>
      <c r="AV16" s="4">
        <f t="shared" si="20"/>
        <v>605260.6199999973</v>
      </c>
      <c r="AW16" s="4">
        <f t="shared" si="21"/>
        <v>0</v>
      </c>
      <c r="AX16" s="4">
        <f t="shared" si="22"/>
        <v>39064727.589999996</v>
      </c>
      <c r="AY16" s="4">
        <f t="shared" si="23"/>
        <v>15362613.67</v>
      </c>
      <c r="AZ16" s="5">
        <f t="shared" si="24"/>
        <v>-60.673951623989794</v>
      </c>
      <c r="BA16" s="5">
        <f t="shared" si="25"/>
        <v>133.913104630145</v>
      </c>
      <c r="BB16" s="5">
        <f t="shared" si="26"/>
        <v>180.43943704486728</v>
      </c>
      <c r="BC16" s="4">
        <v>0</v>
      </c>
    </row>
    <row r="17" spans="1:55" ht="24.75" customHeight="1">
      <c r="A17" s="6" t="s">
        <v>36</v>
      </c>
      <c r="B17" s="7">
        <v>26875293.98</v>
      </c>
      <c r="C17" s="7">
        <v>8200000</v>
      </c>
      <c r="D17" s="7">
        <v>1508526.82</v>
      </c>
      <c r="E17" s="7">
        <v>1997959</v>
      </c>
      <c r="F17" s="7">
        <v>1540143.42</v>
      </c>
      <c r="G17" s="7">
        <v>2077959</v>
      </c>
      <c r="H17" s="7">
        <f t="shared" si="0"/>
        <v>31616.59999999986</v>
      </c>
      <c r="I17" s="7">
        <f t="shared" si="1"/>
        <v>80000</v>
      </c>
      <c r="J17" s="7">
        <v>1521101.12</v>
      </c>
      <c r="K17" s="7">
        <v>15233414.59</v>
      </c>
      <c r="L17" s="7">
        <f t="shared" si="2"/>
        <v>-19042.299999999814</v>
      </c>
      <c r="M17" s="7">
        <f t="shared" si="3"/>
        <v>13155455.59</v>
      </c>
      <c r="N17" s="7">
        <v>8373561.3</v>
      </c>
      <c r="O17" s="7">
        <v>15145270.09</v>
      </c>
      <c r="P17" s="7">
        <f t="shared" si="4"/>
        <v>6852460.18</v>
      </c>
      <c r="Q17" s="7">
        <f t="shared" si="5"/>
        <v>-88144.5</v>
      </c>
      <c r="R17" s="7">
        <v>8374139.72</v>
      </c>
      <c r="S17" s="7">
        <v>15212346.09</v>
      </c>
      <c r="T17" s="7">
        <f t="shared" si="6"/>
        <v>578.4199999999255</v>
      </c>
      <c r="U17" s="7">
        <f t="shared" si="7"/>
        <v>67076</v>
      </c>
      <c r="V17" s="7">
        <v>8391597.38</v>
      </c>
      <c r="W17" s="7">
        <v>15198828.19</v>
      </c>
      <c r="X17" s="7">
        <f t="shared" si="8"/>
        <v>17457.66000000108</v>
      </c>
      <c r="Y17" s="7">
        <f t="shared" si="9"/>
        <v>-13517.900000000373</v>
      </c>
      <c r="Z17" s="7">
        <v>8392191.7</v>
      </c>
      <c r="AA17" s="7">
        <v>15195488.69</v>
      </c>
      <c r="AB17" s="7">
        <f t="shared" si="10"/>
        <v>594.3199999984354</v>
      </c>
      <c r="AC17" s="7">
        <f t="shared" si="11"/>
        <v>-3339.5</v>
      </c>
      <c r="AD17" s="7">
        <v>8390750.36</v>
      </c>
      <c r="AE17" s="7">
        <v>15171766.19</v>
      </c>
      <c r="AF17" s="7">
        <f t="shared" si="12"/>
        <v>-1441.339999999851</v>
      </c>
      <c r="AG17" s="7">
        <f t="shared" si="13"/>
        <v>-23722.5</v>
      </c>
      <c r="AH17" s="7">
        <v>9661655.74</v>
      </c>
      <c r="AI17" s="7">
        <v>0</v>
      </c>
      <c r="AJ17" s="7">
        <f t="shared" si="14"/>
        <v>1270905.3800000008</v>
      </c>
      <c r="AK17" s="7">
        <f t="shared" si="15"/>
        <v>0</v>
      </c>
      <c r="AL17" s="7">
        <v>0</v>
      </c>
      <c r="AM17" s="7">
        <v>0</v>
      </c>
      <c r="AN17" s="7">
        <f t="shared" si="16"/>
        <v>0</v>
      </c>
      <c r="AO17" s="7">
        <f t="shared" si="17"/>
        <v>0</v>
      </c>
      <c r="AP17" s="7">
        <v>26279117.3</v>
      </c>
      <c r="AQ17" s="7">
        <v>0</v>
      </c>
      <c r="AR17" s="7">
        <f t="shared" si="18"/>
        <v>26279117.3</v>
      </c>
      <c r="AS17" s="7">
        <f t="shared" si="19"/>
        <v>0</v>
      </c>
      <c r="AT17" s="7">
        <v>26875293.98</v>
      </c>
      <c r="AU17" s="7">
        <v>0</v>
      </c>
      <c r="AV17" s="7">
        <f t="shared" si="20"/>
        <v>596176.6799999997</v>
      </c>
      <c r="AW17" s="7">
        <f t="shared" si="21"/>
        <v>0</v>
      </c>
      <c r="AX17" s="7">
        <f t="shared" si="22"/>
        <v>36536949.72</v>
      </c>
      <c r="AY17" s="7">
        <f t="shared" si="23"/>
        <v>15171766.19</v>
      </c>
      <c r="AZ17" s="8">
        <f t="shared" si="24"/>
        <v>-58.47555336099908</v>
      </c>
      <c r="BA17" s="8">
        <f t="shared" si="25"/>
        <v>135.94995369051585</v>
      </c>
      <c r="BB17" s="8">
        <f t="shared" si="26"/>
        <v>185.02153890243903</v>
      </c>
      <c r="BC17" s="7">
        <v>0</v>
      </c>
    </row>
    <row r="18" spans="1:55" ht="24.75" customHeight="1">
      <c r="A18" s="6" t="s">
        <v>37</v>
      </c>
      <c r="B18" s="7">
        <v>2000000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  <c r="J18" s="7">
        <v>0</v>
      </c>
      <c r="K18" s="7">
        <v>0</v>
      </c>
      <c r="L18" s="7">
        <f t="shared" si="2"/>
        <v>0</v>
      </c>
      <c r="M18" s="7">
        <f t="shared" si="3"/>
        <v>0</v>
      </c>
      <c r="N18" s="7">
        <v>0</v>
      </c>
      <c r="O18" s="7">
        <v>0</v>
      </c>
      <c r="P18" s="7">
        <f t="shared" si="4"/>
        <v>0</v>
      </c>
      <c r="Q18" s="7">
        <f t="shared" si="5"/>
        <v>0</v>
      </c>
      <c r="R18" s="7">
        <v>0</v>
      </c>
      <c r="S18" s="7">
        <v>0</v>
      </c>
      <c r="T18" s="7">
        <f t="shared" si="6"/>
        <v>0</v>
      </c>
      <c r="U18" s="7">
        <f t="shared" si="7"/>
        <v>0</v>
      </c>
      <c r="V18" s="7">
        <v>0</v>
      </c>
      <c r="W18" s="7">
        <v>0</v>
      </c>
      <c r="X18" s="7">
        <f t="shared" si="8"/>
        <v>0</v>
      </c>
      <c r="Y18" s="7">
        <f t="shared" si="9"/>
        <v>0</v>
      </c>
      <c r="Z18" s="7">
        <v>0</v>
      </c>
      <c r="AA18" s="7">
        <v>0</v>
      </c>
      <c r="AB18" s="7">
        <f t="shared" si="10"/>
        <v>0</v>
      </c>
      <c r="AC18" s="7">
        <f t="shared" si="11"/>
        <v>0</v>
      </c>
      <c r="AD18" s="7">
        <v>0</v>
      </c>
      <c r="AE18" s="7">
        <v>0</v>
      </c>
      <c r="AF18" s="7">
        <f t="shared" si="12"/>
        <v>0</v>
      </c>
      <c r="AG18" s="7">
        <f t="shared" si="13"/>
        <v>0</v>
      </c>
      <c r="AH18" s="7">
        <v>0</v>
      </c>
      <c r="AI18" s="7">
        <v>0</v>
      </c>
      <c r="AJ18" s="7">
        <f t="shared" si="14"/>
        <v>0</v>
      </c>
      <c r="AK18" s="7">
        <f t="shared" si="15"/>
        <v>0</v>
      </c>
      <c r="AL18" s="7">
        <v>0</v>
      </c>
      <c r="AM18" s="7">
        <v>0</v>
      </c>
      <c r="AN18" s="7">
        <f t="shared" si="16"/>
        <v>0</v>
      </c>
      <c r="AO18" s="7">
        <f t="shared" si="17"/>
        <v>0</v>
      </c>
      <c r="AP18" s="7">
        <v>2000000</v>
      </c>
      <c r="AQ18" s="7">
        <v>0</v>
      </c>
      <c r="AR18" s="7">
        <f t="shared" si="18"/>
        <v>2000000</v>
      </c>
      <c r="AS18" s="7">
        <f t="shared" si="19"/>
        <v>0</v>
      </c>
      <c r="AT18" s="7">
        <v>2000000</v>
      </c>
      <c r="AU18" s="7">
        <v>0</v>
      </c>
      <c r="AV18" s="7">
        <f t="shared" si="20"/>
        <v>0</v>
      </c>
      <c r="AW18" s="7">
        <f t="shared" si="21"/>
        <v>0</v>
      </c>
      <c r="AX18" s="7">
        <f t="shared" si="22"/>
        <v>2000000</v>
      </c>
      <c r="AY18" s="7">
        <f t="shared" si="23"/>
        <v>0</v>
      </c>
      <c r="AZ18" s="8">
        <f t="shared" si="24"/>
        <v>0</v>
      </c>
      <c r="BA18" s="8">
        <f t="shared" si="25"/>
        <v>100</v>
      </c>
      <c r="BB18" s="8">
        <f t="shared" si="26"/>
        <v>0</v>
      </c>
      <c r="BC18" s="7">
        <v>0</v>
      </c>
    </row>
    <row r="19" spans="1:55" ht="24.75" customHeight="1">
      <c r="A19" s="6" t="s">
        <v>38</v>
      </c>
      <c r="B19" s="7">
        <v>296404.86</v>
      </c>
      <c r="C19" s="7">
        <v>314000</v>
      </c>
      <c r="D19" s="7">
        <v>11330.64</v>
      </c>
      <c r="E19" s="7">
        <v>26550.07</v>
      </c>
      <c r="F19" s="7">
        <v>83216.69</v>
      </c>
      <c r="G19" s="7">
        <v>130636.25</v>
      </c>
      <c r="H19" s="7">
        <f t="shared" si="0"/>
        <v>71886.05</v>
      </c>
      <c r="I19" s="7">
        <f t="shared" si="1"/>
        <v>104086.18</v>
      </c>
      <c r="J19" s="7">
        <v>91111.19</v>
      </c>
      <c r="K19" s="7">
        <v>142086.32</v>
      </c>
      <c r="L19" s="7">
        <f t="shared" si="2"/>
        <v>7894.5</v>
      </c>
      <c r="M19" s="7">
        <f t="shared" si="3"/>
        <v>11450.070000000007</v>
      </c>
      <c r="N19" s="7">
        <v>100335.02</v>
      </c>
      <c r="O19" s="7">
        <v>153536.39</v>
      </c>
      <c r="P19" s="7">
        <f t="shared" si="4"/>
        <v>9223.830000000002</v>
      </c>
      <c r="Q19" s="7">
        <f t="shared" si="5"/>
        <v>11450.070000000007</v>
      </c>
      <c r="R19" s="7">
        <v>109704.77</v>
      </c>
      <c r="S19" s="7">
        <v>166315.37</v>
      </c>
      <c r="T19" s="7">
        <f t="shared" si="6"/>
        <v>9369.75</v>
      </c>
      <c r="U19" s="7">
        <f t="shared" si="7"/>
        <v>12778.979999999981</v>
      </c>
      <c r="V19" s="7">
        <v>139903.53</v>
      </c>
      <c r="W19" s="7">
        <v>178199.76</v>
      </c>
      <c r="X19" s="7">
        <f t="shared" si="8"/>
        <v>30198.759999999995</v>
      </c>
      <c r="Y19" s="7">
        <f t="shared" si="9"/>
        <v>11884.390000000014</v>
      </c>
      <c r="Z19" s="7">
        <v>147798.03</v>
      </c>
      <c r="AA19" s="7">
        <v>190847.48</v>
      </c>
      <c r="AB19" s="7">
        <f t="shared" si="10"/>
        <v>7894.5</v>
      </c>
      <c r="AC19" s="7">
        <f t="shared" si="11"/>
        <v>12647.720000000001</v>
      </c>
      <c r="AD19" s="7">
        <v>156876.26</v>
      </c>
      <c r="AE19" s="7">
        <v>190847.48</v>
      </c>
      <c r="AF19" s="7">
        <f t="shared" si="12"/>
        <v>9078.23000000001</v>
      </c>
      <c r="AG19" s="7">
        <f t="shared" si="13"/>
        <v>0</v>
      </c>
      <c r="AH19" s="7">
        <v>231373.01</v>
      </c>
      <c r="AI19" s="7">
        <v>0</v>
      </c>
      <c r="AJ19" s="7">
        <f t="shared" si="14"/>
        <v>74496.75</v>
      </c>
      <c r="AK19" s="7">
        <f t="shared" si="15"/>
        <v>0</v>
      </c>
      <c r="AL19" s="7">
        <v>0</v>
      </c>
      <c r="AM19" s="7">
        <v>0</v>
      </c>
      <c r="AN19" s="7">
        <f t="shared" si="16"/>
        <v>0</v>
      </c>
      <c r="AO19" s="7">
        <f t="shared" si="17"/>
        <v>0</v>
      </c>
      <c r="AP19" s="7">
        <v>287320.92</v>
      </c>
      <c r="AQ19" s="7">
        <v>0</v>
      </c>
      <c r="AR19" s="7">
        <f t="shared" si="18"/>
        <v>287320.92</v>
      </c>
      <c r="AS19" s="7">
        <f t="shared" si="19"/>
        <v>0</v>
      </c>
      <c r="AT19" s="7">
        <v>296404.86</v>
      </c>
      <c r="AU19" s="7">
        <v>0</v>
      </c>
      <c r="AV19" s="7">
        <f t="shared" si="20"/>
        <v>9083.940000000002</v>
      </c>
      <c r="AW19" s="7">
        <f t="shared" si="21"/>
        <v>0</v>
      </c>
      <c r="AX19" s="7">
        <f t="shared" si="22"/>
        <v>527777.87</v>
      </c>
      <c r="AY19" s="7">
        <f t="shared" si="23"/>
        <v>190847.48</v>
      </c>
      <c r="AZ19" s="8">
        <f t="shared" si="24"/>
        <v>-63.839431160688875</v>
      </c>
      <c r="BA19" s="8">
        <f t="shared" si="25"/>
        <v>178.05978957295102</v>
      </c>
      <c r="BB19" s="8">
        <f t="shared" si="26"/>
        <v>60.779452229299366</v>
      </c>
      <c r="BC19" s="7">
        <v>0</v>
      </c>
    </row>
    <row r="20" spans="1:55" ht="24.75" customHeight="1">
      <c r="A20" s="3" t="s">
        <v>39</v>
      </c>
      <c r="B20" s="4">
        <v>342352100</v>
      </c>
      <c r="C20" s="4">
        <v>561020000</v>
      </c>
      <c r="D20" s="4">
        <v>21100000</v>
      </c>
      <c r="E20" s="4">
        <v>45900000</v>
      </c>
      <c r="F20" s="4">
        <v>44200000</v>
      </c>
      <c r="G20" s="4">
        <v>88400000</v>
      </c>
      <c r="H20" s="4">
        <f t="shared" si="0"/>
        <v>23100000</v>
      </c>
      <c r="I20" s="4">
        <f t="shared" si="1"/>
        <v>42500000</v>
      </c>
      <c r="J20" s="4">
        <v>68426000</v>
      </c>
      <c r="K20" s="4">
        <v>127636250</v>
      </c>
      <c r="L20" s="4">
        <f t="shared" si="2"/>
        <v>24226000</v>
      </c>
      <c r="M20" s="4">
        <f t="shared" si="3"/>
        <v>39236250</v>
      </c>
      <c r="N20" s="4">
        <v>94214700</v>
      </c>
      <c r="O20" s="4">
        <v>169211250</v>
      </c>
      <c r="P20" s="4">
        <f t="shared" si="4"/>
        <v>25788700</v>
      </c>
      <c r="Q20" s="4">
        <f t="shared" si="5"/>
        <v>41575000</v>
      </c>
      <c r="R20" s="4">
        <v>116367700</v>
      </c>
      <c r="S20" s="4">
        <v>212711250</v>
      </c>
      <c r="T20" s="4">
        <f t="shared" si="6"/>
        <v>22153000</v>
      </c>
      <c r="U20" s="4">
        <f t="shared" si="7"/>
        <v>43500000</v>
      </c>
      <c r="V20" s="4">
        <v>131167700</v>
      </c>
      <c r="W20" s="4">
        <v>257211250</v>
      </c>
      <c r="X20" s="4">
        <f t="shared" si="8"/>
        <v>14800000</v>
      </c>
      <c r="Y20" s="4">
        <f t="shared" si="9"/>
        <v>44500000</v>
      </c>
      <c r="Z20" s="4">
        <v>158967700</v>
      </c>
      <c r="AA20" s="4">
        <v>341211250</v>
      </c>
      <c r="AB20" s="4">
        <f t="shared" si="10"/>
        <v>27800000</v>
      </c>
      <c r="AC20" s="4">
        <f t="shared" si="11"/>
        <v>84000000</v>
      </c>
      <c r="AD20" s="4">
        <v>193880200</v>
      </c>
      <c r="AE20" s="4">
        <v>345211250</v>
      </c>
      <c r="AF20" s="4">
        <f t="shared" si="12"/>
        <v>34912500</v>
      </c>
      <c r="AG20" s="4">
        <f t="shared" si="13"/>
        <v>4000000</v>
      </c>
      <c r="AH20" s="4">
        <v>226180200</v>
      </c>
      <c r="AI20" s="4">
        <v>0</v>
      </c>
      <c r="AJ20" s="4">
        <f t="shared" si="14"/>
        <v>32300000</v>
      </c>
      <c r="AK20" s="4">
        <f t="shared" si="15"/>
        <v>0</v>
      </c>
      <c r="AL20" s="4">
        <v>0</v>
      </c>
      <c r="AM20" s="4">
        <v>0</v>
      </c>
      <c r="AN20" s="4">
        <f t="shared" si="16"/>
        <v>0</v>
      </c>
      <c r="AO20" s="4">
        <f t="shared" si="17"/>
        <v>0</v>
      </c>
      <c r="AP20" s="4">
        <v>301352100</v>
      </c>
      <c r="AQ20" s="4">
        <v>0</v>
      </c>
      <c r="AR20" s="4">
        <f t="shared" si="18"/>
        <v>301352100</v>
      </c>
      <c r="AS20" s="4">
        <f t="shared" si="19"/>
        <v>0</v>
      </c>
      <c r="AT20" s="4">
        <v>342352100</v>
      </c>
      <c r="AU20" s="4">
        <v>0</v>
      </c>
      <c r="AV20" s="4">
        <f t="shared" si="20"/>
        <v>41000000</v>
      </c>
      <c r="AW20" s="4">
        <f t="shared" si="21"/>
        <v>0</v>
      </c>
      <c r="AX20" s="4">
        <f t="shared" si="22"/>
        <v>568532300</v>
      </c>
      <c r="AY20" s="4">
        <f t="shared" si="23"/>
        <v>345211250</v>
      </c>
      <c r="AZ20" s="5">
        <f t="shared" si="24"/>
        <v>-39.28027484102486</v>
      </c>
      <c r="BA20" s="5">
        <f t="shared" si="25"/>
        <v>166.06654377174843</v>
      </c>
      <c r="BB20" s="5">
        <f t="shared" si="26"/>
        <v>61.53278849238887</v>
      </c>
      <c r="BC20" s="4">
        <v>0</v>
      </c>
    </row>
    <row r="21" spans="1:55" ht="24.75" customHeight="1">
      <c r="A21" s="6" t="s">
        <v>40</v>
      </c>
      <c r="B21" s="7">
        <v>341965500</v>
      </c>
      <c r="C21" s="7">
        <v>561020000</v>
      </c>
      <c r="D21" s="7">
        <v>21100000</v>
      </c>
      <c r="E21" s="7">
        <v>45900000</v>
      </c>
      <c r="F21" s="7">
        <v>44200000</v>
      </c>
      <c r="G21" s="7">
        <v>88400000</v>
      </c>
      <c r="H21" s="7">
        <f t="shared" si="0"/>
        <v>23100000</v>
      </c>
      <c r="I21" s="7">
        <f t="shared" si="1"/>
        <v>42500000</v>
      </c>
      <c r="J21" s="7">
        <v>68300000</v>
      </c>
      <c r="K21" s="7">
        <v>127400000</v>
      </c>
      <c r="L21" s="7">
        <f t="shared" si="2"/>
        <v>24100000</v>
      </c>
      <c r="M21" s="7">
        <f t="shared" si="3"/>
        <v>39000000</v>
      </c>
      <c r="N21" s="7">
        <v>94000000</v>
      </c>
      <c r="O21" s="7">
        <v>168900000</v>
      </c>
      <c r="P21" s="7">
        <f t="shared" si="4"/>
        <v>25700000</v>
      </c>
      <c r="Q21" s="7">
        <f t="shared" si="5"/>
        <v>41500000</v>
      </c>
      <c r="R21" s="7">
        <v>116153000</v>
      </c>
      <c r="S21" s="7">
        <v>212400000</v>
      </c>
      <c r="T21" s="7">
        <f t="shared" si="6"/>
        <v>22153000</v>
      </c>
      <c r="U21" s="7">
        <f t="shared" si="7"/>
        <v>43500000</v>
      </c>
      <c r="V21" s="7">
        <v>130953000</v>
      </c>
      <c r="W21" s="7">
        <v>256900000</v>
      </c>
      <c r="X21" s="7">
        <f t="shared" si="8"/>
        <v>14800000</v>
      </c>
      <c r="Y21" s="7">
        <f t="shared" si="9"/>
        <v>44500000</v>
      </c>
      <c r="Z21" s="7">
        <v>158753000</v>
      </c>
      <c r="AA21" s="7">
        <v>340900000</v>
      </c>
      <c r="AB21" s="7">
        <f t="shared" si="10"/>
        <v>27800000</v>
      </c>
      <c r="AC21" s="7">
        <f t="shared" si="11"/>
        <v>84000000</v>
      </c>
      <c r="AD21" s="7">
        <v>193665500</v>
      </c>
      <c r="AE21" s="7">
        <v>344900000</v>
      </c>
      <c r="AF21" s="7">
        <f t="shared" si="12"/>
        <v>34912500</v>
      </c>
      <c r="AG21" s="7">
        <f t="shared" si="13"/>
        <v>4000000</v>
      </c>
      <c r="AH21" s="7">
        <v>225965500</v>
      </c>
      <c r="AI21" s="7">
        <v>0</v>
      </c>
      <c r="AJ21" s="7">
        <f t="shared" si="14"/>
        <v>32300000</v>
      </c>
      <c r="AK21" s="7">
        <f t="shared" si="15"/>
        <v>0</v>
      </c>
      <c r="AL21" s="7">
        <v>0</v>
      </c>
      <c r="AM21" s="7">
        <v>0</v>
      </c>
      <c r="AN21" s="7">
        <f t="shared" si="16"/>
        <v>0</v>
      </c>
      <c r="AO21" s="7">
        <f t="shared" si="17"/>
        <v>0</v>
      </c>
      <c r="AP21" s="7">
        <v>300965500</v>
      </c>
      <c r="AQ21" s="7">
        <v>0</v>
      </c>
      <c r="AR21" s="7">
        <f t="shared" si="18"/>
        <v>300965500</v>
      </c>
      <c r="AS21" s="7">
        <f t="shared" si="19"/>
        <v>0</v>
      </c>
      <c r="AT21" s="7">
        <v>341965500</v>
      </c>
      <c r="AU21" s="7">
        <v>0</v>
      </c>
      <c r="AV21" s="7">
        <f t="shared" si="20"/>
        <v>41000000</v>
      </c>
      <c r="AW21" s="7">
        <f t="shared" si="21"/>
        <v>0</v>
      </c>
      <c r="AX21" s="7">
        <f t="shared" si="22"/>
        <v>567931000</v>
      </c>
      <c r="AY21" s="7">
        <f t="shared" si="23"/>
        <v>344900000</v>
      </c>
      <c r="AZ21" s="8">
        <f t="shared" si="24"/>
        <v>-39.2707916982873</v>
      </c>
      <c r="BA21" s="8">
        <f t="shared" si="25"/>
        <v>166.07844943422657</v>
      </c>
      <c r="BB21" s="8">
        <f t="shared" si="26"/>
        <v>61.477309186838255</v>
      </c>
      <c r="BC21" s="7">
        <v>0</v>
      </c>
    </row>
    <row r="22" spans="1:55" ht="24.75" customHeight="1">
      <c r="A22" s="6" t="s">
        <v>41</v>
      </c>
      <c r="B22" s="7">
        <v>386600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0</v>
      </c>
      <c r="I22" s="7">
        <f t="shared" si="1"/>
        <v>0</v>
      </c>
      <c r="J22" s="7">
        <v>126000</v>
      </c>
      <c r="K22" s="7">
        <v>236250</v>
      </c>
      <c r="L22" s="7">
        <f t="shared" si="2"/>
        <v>126000</v>
      </c>
      <c r="M22" s="7">
        <f t="shared" si="3"/>
        <v>236250</v>
      </c>
      <c r="N22" s="7">
        <v>214700</v>
      </c>
      <c r="O22" s="7">
        <v>311250</v>
      </c>
      <c r="P22" s="7">
        <f t="shared" si="4"/>
        <v>88700</v>
      </c>
      <c r="Q22" s="7">
        <f t="shared" si="5"/>
        <v>75000</v>
      </c>
      <c r="R22" s="7">
        <v>214700</v>
      </c>
      <c r="S22" s="7">
        <v>311250</v>
      </c>
      <c r="T22" s="7">
        <f t="shared" si="6"/>
        <v>0</v>
      </c>
      <c r="U22" s="7">
        <f t="shared" si="7"/>
        <v>0</v>
      </c>
      <c r="V22" s="7">
        <v>214700</v>
      </c>
      <c r="W22" s="7">
        <v>311250</v>
      </c>
      <c r="X22" s="7">
        <f t="shared" si="8"/>
        <v>0</v>
      </c>
      <c r="Y22" s="7">
        <f t="shared" si="9"/>
        <v>0</v>
      </c>
      <c r="Z22" s="7">
        <v>214700</v>
      </c>
      <c r="AA22" s="7">
        <v>311250</v>
      </c>
      <c r="AB22" s="7">
        <f t="shared" si="10"/>
        <v>0</v>
      </c>
      <c r="AC22" s="7">
        <f t="shared" si="11"/>
        <v>0</v>
      </c>
      <c r="AD22" s="7">
        <v>214700</v>
      </c>
      <c r="AE22" s="7">
        <v>311250</v>
      </c>
      <c r="AF22" s="7">
        <f t="shared" si="12"/>
        <v>0</v>
      </c>
      <c r="AG22" s="7">
        <f t="shared" si="13"/>
        <v>0</v>
      </c>
      <c r="AH22" s="7">
        <v>214700</v>
      </c>
      <c r="AI22" s="7">
        <v>0</v>
      </c>
      <c r="AJ22" s="7">
        <f t="shared" si="14"/>
        <v>0</v>
      </c>
      <c r="AK22" s="7">
        <f t="shared" si="15"/>
        <v>0</v>
      </c>
      <c r="AL22" s="7">
        <v>0</v>
      </c>
      <c r="AM22" s="7">
        <v>0</v>
      </c>
      <c r="AN22" s="7">
        <f t="shared" si="16"/>
        <v>0</v>
      </c>
      <c r="AO22" s="7">
        <f t="shared" si="17"/>
        <v>0</v>
      </c>
      <c r="AP22" s="7">
        <v>386600</v>
      </c>
      <c r="AQ22" s="7">
        <v>0</v>
      </c>
      <c r="AR22" s="7">
        <f t="shared" si="18"/>
        <v>386600</v>
      </c>
      <c r="AS22" s="7">
        <f t="shared" si="19"/>
        <v>0</v>
      </c>
      <c r="AT22" s="7">
        <v>386600</v>
      </c>
      <c r="AU22" s="7">
        <v>0</v>
      </c>
      <c r="AV22" s="7">
        <f t="shared" si="20"/>
        <v>0</v>
      </c>
      <c r="AW22" s="7">
        <f t="shared" si="21"/>
        <v>0</v>
      </c>
      <c r="AX22" s="7">
        <f t="shared" si="22"/>
        <v>601300</v>
      </c>
      <c r="AY22" s="7">
        <f t="shared" si="23"/>
        <v>311250</v>
      </c>
      <c r="AZ22" s="8">
        <f t="shared" si="24"/>
        <v>-48.237152835523034</v>
      </c>
      <c r="BA22" s="8">
        <f t="shared" si="25"/>
        <v>155.53543714433522</v>
      </c>
      <c r="BB22" s="8">
        <f t="shared" si="26"/>
        <v>0</v>
      </c>
      <c r="BC22" s="7">
        <v>0</v>
      </c>
    </row>
    <row r="23" spans="1:55" ht="24.75" customHeight="1">
      <c r="A23" s="3" t="s">
        <v>42</v>
      </c>
      <c r="B23" s="4">
        <v>7397359.84</v>
      </c>
      <c r="C23" s="4">
        <v>5509000</v>
      </c>
      <c r="D23" s="4">
        <v>614617.25</v>
      </c>
      <c r="E23" s="4">
        <v>484946.02</v>
      </c>
      <c r="F23" s="4">
        <v>693562.17</v>
      </c>
      <c r="G23" s="4">
        <v>649194.48</v>
      </c>
      <c r="H23" s="4">
        <f t="shared" si="0"/>
        <v>78944.92000000004</v>
      </c>
      <c r="I23" s="4">
        <f t="shared" si="1"/>
        <v>164248.45999999996</v>
      </c>
      <c r="J23" s="4">
        <v>1142625.51</v>
      </c>
      <c r="K23" s="4">
        <v>979794.21</v>
      </c>
      <c r="L23" s="4">
        <f t="shared" si="2"/>
        <v>449063.33999999997</v>
      </c>
      <c r="M23" s="4">
        <f t="shared" si="3"/>
        <v>330599.73</v>
      </c>
      <c r="N23" s="4">
        <v>3044037.25</v>
      </c>
      <c r="O23" s="4">
        <v>1388545.94</v>
      </c>
      <c r="P23" s="4">
        <f t="shared" si="4"/>
        <v>1901411.74</v>
      </c>
      <c r="Q23" s="4">
        <f t="shared" si="5"/>
        <v>408751.73</v>
      </c>
      <c r="R23" s="4">
        <v>3317310.52</v>
      </c>
      <c r="S23" s="4">
        <v>4180612.46</v>
      </c>
      <c r="T23" s="4">
        <f t="shared" si="6"/>
        <v>273273.27</v>
      </c>
      <c r="U23" s="4">
        <f t="shared" si="7"/>
        <v>2792066.52</v>
      </c>
      <c r="V23" s="4">
        <v>3368148.47</v>
      </c>
      <c r="W23" s="4">
        <v>4289526.71</v>
      </c>
      <c r="X23" s="4">
        <f t="shared" si="8"/>
        <v>50837.950000000186</v>
      </c>
      <c r="Y23" s="4">
        <f t="shared" si="9"/>
        <v>108914.25</v>
      </c>
      <c r="Z23" s="4">
        <v>3533077.97</v>
      </c>
      <c r="AA23" s="4">
        <v>4649678.04</v>
      </c>
      <c r="AB23" s="4">
        <f t="shared" si="10"/>
        <v>164929.5</v>
      </c>
      <c r="AC23" s="4">
        <f t="shared" si="11"/>
        <v>360151.3300000001</v>
      </c>
      <c r="AD23" s="4">
        <v>3727061.07</v>
      </c>
      <c r="AE23" s="4">
        <v>4790534.04</v>
      </c>
      <c r="AF23" s="4">
        <f t="shared" si="12"/>
        <v>193983.09999999963</v>
      </c>
      <c r="AG23" s="4">
        <f t="shared" si="13"/>
        <v>140856</v>
      </c>
      <c r="AH23" s="4">
        <v>3906018.19</v>
      </c>
      <c r="AI23" s="4">
        <v>0</v>
      </c>
      <c r="AJ23" s="4">
        <f t="shared" si="14"/>
        <v>178957.1200000001</v>
      </c>
      <c r="AK23" s="4">
        <f t="shared" si="15"/>
        <v>0</v>
      </c>
      <c r="AL23" s="4">
        <v>0</v>
      </c>
      <c r="AM23" s="4">
        <v>0</v>
      </c>
      <c r="AN23" s="4">
        <f t="shared" si="16"/>
        <v>0</v>
      </c>
      <c r="AO23" s="4">
        <f t="shared" si="17"/>
        <v>0</v>
      </c>
      <c r="AP23" s="4">
        <v>6996610.89</v>
      </c>
      <c r="AQ23" s="4">
        <v>0</v>
      </c>
      <c r="AR23" s="4">
        <f t="shared" si="18"/>
        <v>6996610.89</v>
      </c>
      <c r="AS23" s="4">
        <f t="shared" si="19"/>
        <v>0</v>
      </c>
      <c r="AT23" s="4">
        <v>7397359.84</v>
      </c>
      <c r="AU23" s="4">
        <v>0</v>
      </c>
      <c r="AV23" s="4">
        <f t="shared" si="20"/>
        <v>400748.9500000002</v>
      </c>
      <c r="AW23" s="4">
        <f t="shared" si="21"/>
        <v>0</v>
      </c>
      <c r="AX23" s="4">
        <f t="shared" si="22"/>
        <v>11303378.030000001</v>
      </c>
      <c r="AY23" s="4">
        <f t="shared" si="23"/>
        <v>4790534.04</v>
      </c>
      <c r="AZ23" s="5">
        <f t="shared" si="24"/>
        <v>-57.61856298811233</v>
      </c>
      <c r="BA23" s="5">
        <f t="shared" si="25"/>
        <v>152.8028685163976</v>
      </c>
      <c r="BB23" s="5">
        <f t="shared" si="26"/>
        <v>86.95832347068433</v>
      </c>
      <c r="BC23" s="4">
        <v>0</v>
      </c>
    </row>
    <row r="24" spans="1:55" ht="24.75" customHeight="1">
      <c r="A24" s="6" t="s">
        <v>43</v>
      </c>
      <c r="B24" s="7">
        <v>3569.39</v>
      </c>
      <c r="C24" s="7">
        <v>0</v>
      </c>
      <c r="D24" s="7">
        <v>0</v>
      </c>
      <c r="E24" s="7">
        <v>392</v>
      </c>
      <c r="F24" s="7">
        <v>0</v>
      </c>
      <c r="G24" s="7">
        <v>784</v>
      </c>
      <c r="H24" s="7">
        <f t="shared" si="0"/>
        <v>0</v>
      </c>
      <c r="I24" s="7">
        <f t="shared" si="1"/>
        <v>392</v>
      </c>
      <c r="J24" s="7">
        <v>0</v>
      </c>
      <c r="K24" s="7">
        <v>1176</v>
      </c>
      <c r="L24" s="7">
        <f t="shared" si="2"/>
        <v>0</v>
      </c>
      <c r="M24" s="7">
        <f t="shared" si="3"/>
        <v>392</v>
      </c>
      <c r="N24" s="7">
        <v>392</v>
      </c>
      <c r="O24" s="7">
        <v>1568</v>
      </c>
      <c r="P24" s="7">
        <f t="shared" si="4"/>
        <v>392</v>
      </c>
      <c r="Q24" s="7">
        <f t="shared" si="5"/>
        <v>392</v>
      </c>
      <c r="R24" s="7">
        <v>784</v>
      </c>
      <c r="S24" s="7">
        <v>1966.97</v>
      </c>
      <c r="T24" s="7">
        <f t="shared" si="6"/>
        <v>392</v>
      </c>
      <c r="U24" s="7">
        <f t="shared" si="7"/>
        <v>398.97</v>
      </c>
      <c r="V24" s="7">
        <v>1176</v>
      </c>
      <c r="W24" s="7">
        <v>2358.97</v>
      </c>
      <c r="X24" s="7">
        <f t="shared" si="8"/>
        <v>392</v>
      </c>
      <c r="Y24" s="7">
        <f t="shared" si="9"/>
        <v>391.9999999999998</v>
      </c>
      <c r="Z24" s="7">
        <v>1568</v>
      </c>
      <c r="AA24" s="7">
        <v>2750.97</v>
      </c>
      <c r="AB24" s="7">
        <f t="shared" si="10"/>
        <v>392</v>
      </c>
      <c r="AC24" s="7">
        <f t="shared" si="11"/>
        <v>392</v>
      </c>
      <c r="AD24" s="7">
        <v>1960</v>
      </c>
      <c r="AE24" s="7">
        <v>2750.97</v>
      </c>
      <c r="AF24" s="7">
        <f t="shared" si="12"/>
        <v>392</v>
      </c>
      <c r="AG24" s="7">
        <f t="shared" si="13"/>
        <v>0</v>
      </c>
      <c r="AH24" s="7">
        <v>2392.86</v>
      </c>
      <c r="AI24" s="7">
        <v>0</v>
      </c>
      <c r="AJ24" s="7">
        <f t="shared" si="14"/>
        <v>432.8600000000001</v>
      </c>
      <c r="AK24" s="7">
        <f t="shared" si="15"/>
        <v>0</v>
      </c>
      <c r="AL24" s="7">
        <v>0</v>
      </c>
      <c r="AM24" s="7">
        <v>0</v>
      </c>
      <c r="AN24" s="7">
        <f t="shared" si="16"/>
        <v>0</v>
      </c>
      <c r="AO24" s="7">
        <f t="shared" si="17"/>
        <v>0</v>
      </c>
      <c r="AP24" s="7">
        <v>3176.86</v>
      </c>
      <c r="AQ24" s="7">
        <v>0</v>
      </c>
      <c r="AR24" s="7">
        <f t="shared" si="18"/>
        <v>3176.86</v>
      </c>
      <c r="AS24" s="7">
        <f t="shared" si="19"/>
        <v>0</v>
      </c>
      <c r="AT24" s="7">
        <v>3569.39</v>
      </c>
      <c r="AU24" s="7">
        <v>0</v>
      </c>
      <c r="AV24" s="7">
        <f t="shared" si="20"/>
        <v>392.52999999999975</v>
      </c>
      <c r="AW24" s="7">
        <f t="shared" si="21"/>
        <v>0</v>
      </c>
      <c r="AX24" s="7">
        <f t="shared" si="22"/>
        <v>5962.25</v>
      </c>
      <c r="AY24" s="7">
        <f t="shared" si="23"/>
        <v>2750.97</v>
      </c>
      <c r="AZ24" s="8">
        <f t="shared" si="24"/>
        <v>-53.86020378212923</v>
      </c>
      <c r="BA24" s="8">
        <f t="shared" si="25"/>
        <v>167.03834548760432</v>
      </c>
      <c r="BB24" s="8">
        <f t="shared" si="26"/>
        <v>0</v>
      </c>
      <c r="BC24" s="7">
        <v>0</v>
      </c>
    </row>
    <row r="25" spans="1:55" ht="24.75" customHeight="1">
      <c r="A25" s="6" t="s">
        <v>44</v>
      </c>
      <c r="B25" s="7">
        <v>1151095.93</v>
      </c>
      <c r="C25" s="7">
        <v>162000</v>
      </c>
      <c r="D25" s="7">
        <v>45897.62</v>
      </c>
      <c r="E25" s="7">
        <v>241197.25</v>
      </c>
      <c r="F25" s="7">
        <v>105907.02</v>
      </c>
      <c r="G25" s="7">
        <v>354084.91</v>
      </c>
      <c r="H25" s="7">
        <f t="shared" si="0"/>
        <v>60009.4</v>
      </c>
      <c r="I25" s="7">
        <f t="shared" si="1"/>
        <v>112887.65999999997</v>
      </c>
      <c r="J25" s="7">
        <v>203547.41</v>
      </c>
      <c r="K25" s="7">
        <v>496838.21</v>
      </c>
      <c r="L25" s="7">
        <f t="shared" si="2"/>
        <v>97640.39</v>
      </c>
      <c r="M25" s="7">
        <f t="shared" si="3"/>
        <v>142753.30000000005</v>
      </c>
      <c r="N25" s="7">
        <v>499136.74</v>
      </c>
      <c r="O25" s="7">
        <v>728964.89</v>
      </c>
      <c r="P25" s="7">
        <f t="shared" si="4"/>
        <v>295589.32999999996</v>
      </c>
      <c r="Q25" s="7">
        <f t="shared" si="5"/>
        <v>232126.68</v>
      </c>
      <c r="R25" s="7">
        <v>603765.88</v>
      </c>
      <c r="S25" s="7">
        <v>773713.43</v>
      </c>
      <c r="T25" s="7">
        <f t="shared" si="6"/>
        <v>104629.14000000001</v>
      </c>
      <c r="U25" s="7">
        <f t="shared" si="7"/>
        <v>44748.54000000004</v>
      </c>
      <c r="V25" s="7">
        <v>643148.31</v>
      </c>
      <c r="W25" s="7">
        <v>863092.62</v>
      </c>
      <c r="X25" s="7">
        <f t="shared" si="8"/>
        <v>39382.43000000005</v>
      </c>
      <c r="Y25" s="7">
        <f t="shared" si="9"/>
        <v>89379.18999999994</v>
      </c>
      <c r="Z25" s="7">
        <v>774319.13</v>
      </c>
      <c r="AA25" s="7">
        <v>1064017.75</v>
      </c>
      <c r="AB25" s="7">
        <f t="shared" si="10"/>
        <v>131170.81999999995</v>
      </c>
      <c r="AC25" s="7">
        <f t="shared" si="11"/>
        <v>200925.13</v>
      </c>
      <c r="AD25" s="7">
        <v>839355.45</v>
      </c>
      <c r="AE25" s="7">
        <v>1064017.75</v>
      </c>
      <c r="AF25" s="7">
        <f t="shared" si="12"/>
        <v>65036.31999999995</v>
      </c>
      <c r="AG25" s="7">
        <f t="shared" si="13"/>
        <v>0</v>
      </c>
      <c r="AH25" s="7">
        <v>899939.96</v>
      </c>
      <c r="AI25" s="7">
        <v>0</v>
      </c>
      <c r="AJ25" s="7">
        <f t="shared" si="14"/>
        <v>60584.51000000001</v>
      </c>
      <c r="AK25" s="7">
        <f t="shared" si="15"/>
        <v>0</v>
      </c>
      <c r="AL25" s="7">
        <v>0</v>
      </c>
      <c r="AM25" s="7">
        <v>0</v>
      </c>
      <c r="AN25" s="7">
        <f t="shared" si="16"/>
        <v>0</v>
      </c>
      <c r="AO25" s="7">
        <f t="shared" si="17"/>
        <v>0</v>
      </c>
      <c r="AP25" s="7">
        <v>1109211.47</v>
      </c>
      <c r="AQ25" s="7">
        <v>0</v>
      </c>
      <c r="AR25" s="7">
        <f t="shared" si="18"/>
        <v>1109211.47</v>
      </c>
      <c r="AS25" s="7">
        <f t="shared" si="19"/>
        <v>0</v>
      </c>
      <c r="AT25" s="7">
        <v>1151095.93</v>
      </c>
      <c r="AU25" s="7">
        <v>0</v>
      </c>
      <c r="AV25" s="7">
        <f t="shared" si="20"/>
        <v>41884.45999999996</v>
      </c>
      <c r="AW25" s="7">
        <f t="shared" si="21"/>
        <v>0</v>
      </c>
      <c r="AX25" s="7">
        <f t="shared" si="22"/>
        <v>2051035.89</v>
      </c>
      <c r="AY25" s="7">
        <f t="shared" si="23"/>
        <v>1064017.75</v>
      </c>
      <c r="AZ25" s="8">
        <f t="shared" si="24"/>
        <v>-48.122909248555366</v>
      </c>
      <c r="BA25" s="8">
        <f t="shared" si="25"/>
        <v>178.1811434256396</v>
      </c>
      <c r="BB25" s="8">
        <f t="shared" si="26"/>
        <v>656.8010802469136</v>
      </c>
      <c r="BC25" s="7">
        <v>0</v>
      </c>
    </row>
    <row r="26" spans="1:55" ht="24.75" customHeight="1">
      <c r="A26" s="6" t="s">
        <v>45</v>
      </c>
      <c r="B26" s="7">
        <v>377858.54</v>
      </c>
      <c r="C26" s="7">
        <v>36000</v>
      </c>
      <c r="D26" s="7">
        <v>311.75</v>
      </c>
      <c r="E26" s="7">
        <v>249.25</v>
      </c>
      <c r="F26" s="7">
        <v>649.25</v>
      </c>
      <c r="G26" s="7">
        <v>304</v>
      </c>
      <c r="H26" s="7">
        <f t="shared" si="0"/>
        <v>337.5</v>
      </c>
      <c r="I26" s="7">
        <f t="shared" si="1"/>
        <v>54.75</v>
      </c>
      <c r="J26" s="7">
        <v>310106.97</v>
      </c>
      <c r="K26" s="7">
        <v>444.25</v>
      </c>
      <c r="L26" s="7">
        <f t="shared" si="2"/>
        <v>309457.72</v>
      </c>
      <c r="M26" s="7">
        <f t="shared" si="3"/>
        <v>140.25</v>
      </c>
      <c r="N26" s="7">
        <v>310479.97</v>
      </c>
      <c r="O26" s="7">
        <v>6620.16</v>
      </c>
      <c r="P26" s="7">
        <f t="shared" si="4"/>
        <v>373</v>
      </c>
      <c r="Q26" s="7">
        <f t="shared" si="5"/>
        <v>6175.91</v>
      </c>
      <c r="R26" s="7">
        <v>323303.98</v>
      </c>
      <c r="S26" s="7">
        <v>8101.14</v>
      </c>
      <c r="T26" s="7">
        <f t="shared" si="6"/>
        <v>12824.01000000001</v>
      </c>
      <c r="U26" s="7">
        <f t="shared" si="7"/>
        <v>1480.9800000000005</v>
      </c>
      <c r="V26" s="7">
        <v>323923.23</v>
      </c>
      <c r="W26" s="7">
        <v>8259.14</v>
      </c>
      <c r="X26" s="7">
        <f t="shared" si="8"/>
        <v>619.25</v>
      </c>
      <c r="Y26" s="7">
        <f t="shared" si="9"/>
        <v>157.9999999999991</v>
      </c>
      <c r="Z26" s="7">
        <v>324237.23</v>
      </c>
      <c r="AA26" s="7">
        <v>11694.39</v>
      </c>
      <c r="AB26" s="7">
        <f t="shared" si="10"/>
        <v>314</v>
      </c>
      <c r="AC26" s="7">
        <f t="shared" si="11"/>
        <v>3435.25</v>
      </c>
      <c r="AD26" s="7">
        <v>324424.98</v>
      </c>
      <c r="AE26" s="7">
        <v>11694.39</v>
      </c>
      <c r="AF26" s="7">
        <f t="shared" si="12"/>
        <v>187.75</v>
      </c>
      <c r="AG26" s="7">
        <f t="shared" si="13"/>
        <v>0</v>
      </c>
      <c r="AH26" s="7">
        <v>355060.48</v>
      </c>
      <c r="AI26" s="7">
        <v>0</v>
      </c>
      <c r="AJ26" s="7">
        <f t="shared" si="14"/>
        <v>30635.5</v>
      </c>
      <c r="AK26" s="7">
        <f t="shared" si="15"/>
        <v>0</v>
      </c>
      <c r="AL26" s="7">
        <v>0</v>
      </c>
      <c r="AM26" s="7">
        <v>0</v>
      </c>
      <c r="AN26" s="7">
        <f t="shared" si="16"/>
        <v>0</v>
      </c>
      <c r="AO26" s="7">
        <f t="shared" si="17"/>
        <v>0</v>
      </c>
      <c r="AP26" s="7">
        <v>357570.47</v>
      </c>
      <c r="AQ26" s="7">
        <v>0</v>
      </c>
      <c r="AR26" s="7">
        <f t="shared" si="18"/>
        <v>357570.47</v>
      </c>
      <c r="AS26" s="7">
        <f t="shared" si="19"/>
        <v>0</v>
      </c>
      <c r="AT26" s="7">
        <v>377858.54</v>
      </c>
      <c r="AU26" s="7">
        <v>0</v>
      </c>
      <c r="AV26" s="7">
        <f t="shared" si="20"/>
        <v>20288.070000000007</v>
      </c>
      <c r="AW26" s="7">
        <f t="shared" si="21"/>
        <v>0</v>
      </c>
      <c r="AX26" s="7">
        <f t="shared" si="22"/>
        <v>732919.02</v>
      </c>
      <c r="AY26" s="7">
        <f t="shared" si="23"/>
        <v>11694.39</v>
      </c>
      <c r="AZ26" s="8">
        <f t="shared" si="24"/>
        <v>-98.40440898914044</v>
      </c>
      <c r="BA26" s="8">
        <f t="shared" si="25"/>
        <v>193.96650926561037</v>
      </c>
      <c r="BB26" s="8">
        <f t="shared" si="26"/>
        <v>32.48441666666667</v>
      </c>
      <c r="BC26" s="7">
        <v>0</v>
      </c>
    </row>
    <row r="27" spans="1:55" ht="24.75" customHeight="1">
      <c r="A27" s="6" t="s">
        <v>46</v>
      </c>
      <c r="B27" s="7">
        <v>5864835.98</v>
      </c>
      <c r="C27" s="7">
        <v>5311000</v>
      </c>
      <c r="D27" s="7">
        <v>568407.88</v>
      </c>
      <c r="E27" s="7">
        <v>243107.52</v>
      </c>
      <c r="F27" s="7">
        <v>587005.9</v>
      </c>
      <c r="G27" s="7">
        <v>294021.57</v>
      </c>
      <c r="H27" s="7">
        <f t="shared" si="0"/>
        <v>18598.02000000002</v>
      </c>
      <c r="I27" s="7">
        <f t="shared" si="1"/>
        <v>50914.05000000002</v>
      </c>
      <c r="J27" s="7">
        <v>628971.13</v>
      </c>
      <c r="K27" s="7">
        <v>481335.75</v>
      </c>
      <c r="L27" s="7">
        <f t="shared" si="2"/>
        <v>41965.22999999998</v>
      </c>
      <c r="M27" s="7">
        <f t="shared" si="3"/>
        <v>187314.18</v>
      </c>
      <c r="N27" s="7">
        <v>2234028.54</v>
      </c>
      <c r="O27" s="7">
        <v>651392.89</v>
      </c>
      <c r="P27" s="7">
        <f t="shared" si="4"/>
        <v>1605057.4100000001</v>
      </c>
      <c r="Q27" s="7">
        <f t="shared" si="5"/>
        <v>170057.14</v>
      </c>
      <c r="R27" s="7">
        <v>2389456.66</v>
      </c>
      <c r="S27" s="7">
        <v>3396830.92</v>
      </c>
      <c r="T27" s="7">
        <f t="shared" si="6"/>
        <v>155428.1200000001</v>
      </c>
      <c r="U27" s="7">
        <f t="shared" si="7"/>
        <v>2745438.03</v>
      </c>
      <c r="V27" s="7">
        <v>2399900.93</v>
      </c>
      <c r="W27" s="7">
        <v>3415815.98</v>
      </c>
      <c r="X27" s="7">
        <f t="shared" si="8"/>
        <v>10444.270000000019</v>
      </c>
      <c r="Y27" s="7">
        <f t="shared" si="9"/>
        <v>18985.060000000056</v>
      </c>
      <c r="Z27" s="7">
        <v>2432953.61</v>
      </c>
      <c r="AA27" s="7">
        <v>3571214.93</v>
      </c>
      <c r="AB27" s="7">
        <f t="shared" si="10"/>
        <v>33052.6799999997</v>
      </c>
      <c r="AC27" s="7">
        <f t="shared" si="11"/>
        <v>155398.9500000002</v>
      </c>
      <c r="AD27" s="7">
        <v>2561320.64</v>
      </c>
      <c r="AE27" s="7">
        <v>3712070.93</v>
      </c>
      <c r="AF27" s="7">
        <f t="shared" si="12"/>
        <v>128367.03000000026</v>
      </c>
      <c r="AG27" s="7">
        <f t="shared" si="13"/>
        <v>140856</v>
      </c>
      <c r="AH27" s="7">
        <v>2648624.89</v>
      </c>
      <c r="AI27" s="7">
        <v>0</v>
      </c>
      <c r="AJ27" s="7">
        <f t="shared" si="14"/>
        <v>87304.25</v>
      </c>
      <c r="AK27" s="7">
        <f t="shared" si="15"/>
        <v>0</v>
      </c>
      <c r="AL27" s="7">
        <v>0</v>
      </c>
      <c r="AM27" s="7">
        <v>0</v>
      </c>
      <c r="AN27" s="7">
        <f t="shared" si="16"/>
        <v>0</v>
      </c>
      <c r="AO27" s="7">
        <f t="shared" si="17"/>
        <v>0</v>
      </c>
      <c r="AP27" s="7">
        <v>5526652.09</v>
      </c>
      <c r="AQ27" s="7">
        <v>0</v>
      </c>
      <c r="AR27" s="7">
        <f t="shared" si="18"/>
        <v>5526652.09</v>
      </c>
      <c r="AS27" s="7">
        <f t="shared" si="19"/>
        <v>0</v>
      </c>
      <c r="AT27" s="7">
        <v>5864835.98</v>
      </c>
      <c r="AU27" s="7">
        <v>0</v>
      </c>
      <c r="AV27" s="7">
        <f t="shared" si="20"/>
        <v>338183.8900000006</v>
      </c>
      <c r="AW27" s="7">
        <f t="shared" si="21"/>
        <v>0</v>
      </c>
      <c r="AX27" s="7">
        <f t="shared" si="22"/>
        <v>8513460.870000001</v>
      </c>
      <c r="AY27" s="7">
        <f t="shared" si="23"/>
        <v>3712070.93</v>
      </c>
      <c r="AZ27" s="8">
        <f t="shared" si="24"/>
        <v>-56.39762739638927</v>
      </c>
      <c r="BA27" s="8">
        <f t="shared" si="25"/>
        <v>145.16110764277502</v>
      </c>
      <c r="BB27" s="8">
        <f t="shared" si="26"/>
        <v>69.89401110901902</v>
      </c>
      <c r="BC27" s="7">
        <v>0</v>
      </c>
    </row>
    <row r="28" spans="1:55" ht="24.75" customHeight="1">
      <c r="A28" s="3" t="s">
        <v>47</v>
      </c>
      <c r="B28" s="4">
        <v>4396.27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0</v>
      </c>
      <c r="I28" s="4">
        <f t="shared" si="1"/>
        <v>0</v>
      </c>
      <c r="J28" s="4">
        <v>0</v>
      </c>
      <c r="K28" s="4">
        <v>0</v>
      </c>
      <c r="L28" s="4">
        <f t="shared" si="2"/>
        <v>0</v>
      </c>
      <c r="M28" s="4">
        <f t="shared" si="3"/>
        <v>0</v>
      </c>
      <c r="N28" s="4">
        <v>0</v>
      </c>
      <c r="O28" s="4">
        <v>0</v>
      </c>
      <c r="P28" s="4">
        <f t="shared" si="4"/>
        <v>0</v>
      </c>
      <c r="Q28" s="4">
        <f t="shared" si="5"/>
        <v>0</v>
      </c>
      <c r="R28" s="4">
        <v>0</v>
      </c>
      <c r="S28" s="4">
        <v>0</v>
      </c>
      <c r="T28" s="4">
        <f t="shared" si="6"/>
        <v>0</v>
      </c>
      <c r="U28" s="4">
        <f t="shared" si="7"/>
        <v>0</v>
      </c>
      <c r="V28" s="4">
        <v>0</v>
      </c>
      <c r="W28" s="4">
        <v>0</v>
      </c>
      <c r="X28" s="4">
        <f t="shared" si="8"/>
        <v>0</v>
      </c>
      <c r="Y28" s="4">
        <f t="shared" si="9"/>
        <v>0</v>
      </c>
      <c r="Z28" s="4">
        <v>0</v>
      </c>
      <c r="AA28" s="4">
        <v>0</v>
      </c>
      <c r="AB28" s="4">
        <f t="shared" si="10"/>
        <v>0</v>
      </c>
      <c r="AC28" s="4">
        <f t="shared" si="11"/>
        <v>0</v>
      </c>
      <c r="AD28" s="4">
        <v>0</v>
      </c>
      <c r="AE28" s="4">
        <v>0</v>
      </c>
      <c r="AF28" s="4">
        <f t="shared" si="12"/>
        <v>0</v>
      </c>
      <c r="AG28" s="4">
        <f t="shared" si="13"/>
        <v>0</v>
      </c>
      <c r="AH28" s="4">
        <v>0</v>
      </c>
      <c r="AI28" s="4">
        <v>0</v>
      </c>
      <c r="AJ28" s="4">
        <f t="shared" si="14"/>
        <v>0</v>
      </c>
      <c r="AK28" s="4">
        <f t="shared" si="15"/>
        <v>0</v>
      </c>
      <c r="AL28" s="4">
        <v>0</v>
      </c>
      <c r="AM28" s="4">
        <v>0</v>
      </c>
      <c r="AN28" s="4">
        <f t="shared" si="16"/>
        <v>0</v>
      </c>
      <c r="AO28" s="4">
        <f t="shared" si="17"/>
        <v>0</v>
      </c>
      <c r="AP28" s="4">
        <v>4396.27</v>
      </c>
      <c r="AQ28" s="4">
        <v>0</v>
      </c>
      <c r="AR28" s="4">
        <f t="shared" si="18"/>
        <v>4396.27</v>
      </c>
      <c r="AS28" s="4">
        <f t="shared" si="19"/>
        <v>0</v>
      </c>
      <c r="AT28" s="4">
        <v>4396.27</v>
      </c>
      <c r="AU28" s="4">
        <v>0</v>
      </c>
      <c r="AV28" s="4">
        <f t="shared" si="20"/>
        <v>0</v>
      </c>
      <c r="AW28" s="4">
        <f t="shared" si="21"/>
        <v>0</v>
      </c>
      <c r="AX28" s="4">
        <f t="shared" si="22"/>
        <v>4396.27</v>
      </c>
      <c r="AY28" s="4">
        <f t="shared" si="23"/>
        <v>0</v>
      </c>
      <c r="AZ28" s="5">
        <f t="shared" si="24"/>
        <v>0</v>
      </c>
      <c r="BA28" s="5">
        <f t="shared" si="25"/>
        <v>100</v>
      </c>
      <c r="BB28" s="5">
        <f t="shared" si="26"/>
        <v>0</v>
      </c>
      <c r="BC28" s="4">
        <v>0</v>
      </c>
    </row>
    <row r="29" spans="1:55" ht="24.75" customHeight="1">
      <c r="A29" s="6" t="s">
        <v>48</v>
      </c>
      <c r="B29" s="7">
        <v>4396.27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si="0"/>
        <v>0</v>
      </c>
      <c r="I29" s="7">
        <f t="shared" si="1"/>
        <v>0</v>
      </c>
      <c r="J29" s="7">
        <v>0</v>
      </c>
      <c r="K29" s="7">
        <v>0</v>
      </c>
      <c r="L29" s="7">
        <f t="shared" si="2"/>
        <v>0</v>
      </c>
      <c r="M29" s="7">
        <f t="shared" si="3"/>
        <v>0</v>
      </c>
      <c r="N29" s="7">
        <v>0</v>
      </c>
      <c r="O29" s="7">
        <v>0</v>
      </c>
      <c r="P29" s="7">
        <f t="shared" si="4"/>
        <v>0</v>
      </c>
      <c r="Q29" s="7">
        <f t="shared" si="5"/>
        <v>0</v>
      </c>
      <c r="R29" s="7">
        <v>0</v>
      </c>
      <c r="S29" s="7">
        <v>0</v>
      </c>
      <c r="T29" s="7">
        <f t="shared" si="6"/>
        <v>0</v>
      </c>
      <c r="U29" s="7">
        <f t="shared" si="7"/>
        <v>0</v>
      </c>
      <c r="V29" s="7">
        <v>0</v>
      </c>
      <c r="W29" s="7">
        <v>0</v>
      </c>
      <c r="X29" s="7">
        <f t="shared" si="8"/>
        <v>0</v>
      </c>
      <c r="Y29" s="7">
        <f t="shared" si="9"/>
        <v>0</v>
      </c>
      <c r="Z29" s="7">
        <v>0</v>
      </c>
      <c r="AA29" s="7">
        <v>0</v>
      </c>
      <c r="AB29" s="7">
        <f t="shared" si="10"/>
        <v>0</v>
      </c>
      <c r="AC29" s="7">
        <f t="shared" si="11"/>
        <v>0</v>
      </c>
      <c r="AD29" s="7">
        <v>0</v>
      </c>
      <c r="AE29" s="7">
        <v>0</v>
      </c>
      <c r="AF29" s="7">
        <f t="shared" si="12"/>
        <v>0</v>
      </c>
      <c r="AG29" s="7">
        <f t="shared" si="13"/>
        <v>0</v>
      </c>
      <c r="AH29" s="7">
        <v>0</v>
      </c>
      <c r="AI29" s="7">
        <v>0</v>
      </c>
      <c r="AJ29" s="7">
        <f t="shared" si="14"/>
        <v>0</v>
      </c>
      <c r="AK29" s="7">
        <f t="shared" si="15"/>
        <v>0</v>
      </c>
      <c r="AL29" s="7">
        <v>0</v>
      </c>
      <c r="AM29" s="7">
        <v>0</v>
      </c>
      <c r="AN29" s="7">
        <f t="shared" si="16"/>
        <v>0</v>
      </c>
      <c r="AO29" s="7">
        <f t="shared" si="17"/>
        <v>0</v>
      </c>
      <c r="AP29" s="7">
        <v>4396.27</v>
      </c>
      <c r="AQ29" s="7">
        <v>0</v>
      </c>
      <c r="AR29" s="7">
        <f t="shared" si="18"/>
        <v>4396.27</v>
      </c>
      <c r="AS29" s="7">
        <f t="shared" si="19"/>
        <v>0</v>
      </c>
      <c r="AT29" s="7">
        <v>4396.27</v>
      </c>
      <c r="AU29" s="7">
        <v>0</v>
      </c>
      <c r="AV29" s="7">
        <f t="shared" si="20"/>
        <v>0</v>
      </c>
      <c r="AW29" s="7">
        <f t="shared" si="21"/>
        <v>0</v>
      </c>
      <c r="AX29" s="7">
        <f t="shared" si="22"/>
        <v>4396.27</v>
      </c>
      <c r="AY29" s="7">
        <f t="shared" si="23"/>
        <v>0</v>
      </c>
      <c r="AZ29" s="8">
        <f t="shared" si="24"/>
        <v>0</v>
      </c>
      <c r="BA29" s="8">
        <f t="shared" si="25"/>
        <v>100</v>
      </c>
      <c r="BB29" s="8">
        <f t="shared" si="26"/>
        <v>0</v>
      </c>
      <c r="BC29" s="7">
        <v>0</v>
      </c>
    </row>
  </sheetData>
  <sheetProtection/>
  <mergeCells count="32">
    <mergeCell ref="AX13:AY13"/>
    <mergeCell ref="AB13:AC13"/>
    <mergeCell ref="AD13:AE13"/>
    <mergeCell ref="AR13:AS13"/>
    <mergeCell ref="AP13:AQ13"/>
    <mergeCell ref="A13:A14"/>
    <mergeCell ref="B13:B14"/>
    <mergeCell ref="C13:C14"/>
    <mergeCell ref="D13:E13"/>
    <mergeCell ref="F13:G13"/>
    <mergeCell ref="L13:M13"/>
    <mergeCell ref="H13:I13"/>
    <mergeCell ref="J13:K13"/>
    <mergeCell ref="AZ13:AZ14"/>
    <mergeCell ref="B10:BC10"/>
    <mergeCell ref="AT13:AU13"/>
    <mergeCell ref="AV13:AW13"/>
    <mergeCell ref="AL13:AM13"/>
    <mergeCell ref="AN13:AO13"/>
    <mergeCell ref="B12:Q12"/>
    <mergeCell ref="BA13:BB13"/>
    <mergeCell ref="X13:Y13"/>
    <mergeCell ref="BC13:BC14"/>
    <mergeCell ref="N13:O13"/>
    <mergeCell ref="R13:S13"/>
    <mergeCell ref="Z13:AA13"/>
    <mergeCell ref="AF13:AG13"/>
    <mergeCell ref="AH13:AI13"/>
    <mergeCell ref="AJ13:AK13"/>
    <mergeCell ref="P13:Q13"/>
    <mergeCell ref="T13:U13"/>
    <mergeCell ref="V13:W13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0" r:id="rId1"/>
  <headerFooter alignWithMargins="0">
    <oddFooter>&amp;Le-bütçe "" aşaması verilerinden üretilmiştir.  (24.05.2021 14:52:44)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PC</cp:lastModifiedBy>
  <cp:lastPrinted>2021-05-24T19:22:23Z</cp:lastPrinted>
  <dcterms:created xsi:type="dcterms:W3CDTF">2021-05-24T11:53:59Z</dcterms:created>
  <dcterms:modified xsi:type="dcterms:W3CDTF">2023-08-07T07:13:55Z</dcterms:modified>
  <cp:category/>
  <cp:version/>
  <cp:contentType/>
  <cp:contentStatus/>
</cp:coreProperties>
</file>